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305" yWindow="-15" windowWidth="19110" windowHeight="18540"/>
  </bookViews>
  <sheets>
    <sheet name="Ristmeväljad" sheetId="1" r:id="rId1"/>
    <sheet name="Sheet2" sheetId="2" r:id="rId2"/>
    <sheet name="Sheet3" sheetId="3" r:id="rId3"/>
  </sheets>
  <externalReferences>
    <externalReference r:id="rId4"/>
  </externalReferences>
  <definedNames>
    <definedName name="Juhtmed">Ristmeväljad!$W$6:$X$14</definedName>
    <definedName name="_xlnm.Print_Area" localSheetId="0">Ristmeväljad!$A$1:$K$92</definedName>
    <definedName name="_xlnm.Print_Titles" localSheetId="0">Ristmeväljad!$1:$4</definedName>
  </definedNames>
  <calcPr calcId="145621"/>
</workbook>
</file>

<file path=xl/calcChain.xml><?xml version="1.0" encoding="utf-8"?>
<calcChain xmlns="http://schemas.openxmlformats.org/spreadsheetml/2006/main">
  <c r="N18" i="1" l="1"/>
  <c r="N20" i="1"/>
  <c r="N22" i="1"/>
  <c r="N24" i="1"/>
  <c r="N26" i="1"/>
  <c r="N28" i="1"/>
  <c r="N30" i="1"/>
  <c r="N32" i="1"/>
  <c r="N34" i="1"/>
  <c r="N36" i="1"/>
  <c r="N38" i="1"/>
  <c r="N40" i="1"/>
  <c r="N42" i="1"/>
  <c r="N44" i="1"/>
  <c r="N46" i="1"/>
  <c r="N48" i="1"/>
  <c r="N50" i="1"/>
  <c r="N52" i="1"/>
  <c r="N54" i="1"/>
  <c r="N56" i="1"/>
  <c r="N58" i="1"/>
  <c r="N60" i="1"/>
  <c r="N62" i="1"/>
  <c r="N64" i="1"/>
  <c r="N66" i="1"/>
  <c r="N68" i="1"/>
  <c r="N70" i="1"/>
  <c r="N72" i="1"/>
  <c r="N74" i="1"/>
  <c r="N76" i="1"/>
  <c r="N78" i="1"/>
  <c r="N80" i="1"/>
  <c r="N82" i="1"/>
  <c r="N84" i="1"/>
  <c r="N86" i="1"/>
  <c r="N88" i="1"/>
  <c r="O20" i="1"/>
  <c r="O22" i="1"/>
  <c r="O24" i="1"/>
  <c r="O26" i="1"/>
  <c r="O28" i="1"/>
  <c r="O32" i="1"/>
  <c r="O34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P20" i="1"/>
  <c r="P24" i="1"/>
  <c r="P28" i="1"/>
  <c r="P32" i="1"/>
  <c r="P36" i="1"/>
  <c r="P40" i="1"/>
  <c r="P44" i="1"/>
  <c r="P48" i="1"/>
  <c r="P52" i="1"/>
  <c r="P58" i="1"/>
  <c r="P62" i="1"/>
  <c r="P66" i="1"/>
  <c r="P70" i="1"/>
  <c r="P74" i="1"/>
  <c r="P78" i="1"/>
  <c r="P82" i="1"/>
  <c r="P88" i="1"/>
  <c r="Q20" i="1"/>
  <c r="Q36" i="1"/>
  <c r="Q40" i="1"/>
  <c r="Q52" i="1"/>
  <c r="Q58" i="1"/>
  <c r="Q70" i="1"/>
  <c r="Q78" i="1"/>
  <c r="Q88" i="1"/>
  <c r="N71" i="1"/>
  <c r="N81" i="1"/>
  <c r="P21" i="1"/>
  <c r="P27" i="1"/>
  <c r="P35" i="1"/>
  <c r="P45" i="1"/>
  <c r="P53" i="1"/>
  <c r="P61" i="1"/>
  <c r="P69" i="1"/>
  <c r="P77" i="1"/>
  <c r="P85" i="1"/>
  <c r="Q21" i="1"/>
  <c r="O18" i="1"/>
  <c r="O30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P18" i="1"/>
  <c r="P22" i="1"/>
  <c r="P26" i="1"/>
  <c r="Q26" i="1" s="1"/>
  <c r="P30" i="1"/>
  <c r="Q30" i="1" s="1"/>
  <c r="P34" i="1"/>
  <c r="P38" i="1"/>
  <c r="P42" i="1"/>
  <c r="P46" i="1"/>
  <c r="Q46" i="1" s="1"/>
  <c r="P50" i="1"/>
  <c r="P54" i="1"/>
  <c r="P60" i="1"/>
  <c r="P64" i="1"/>
  <c r="Q64" i="1" s="1"/>
  <c r="P68" i="1"/>
  <c r="P72" i="1"/>
  <c r="P76" i="1"/>
  <c r="P80" i="1"/>
  <c r="P86" i="1"/>
  <c r="Q18" i="1"/>
  <c r="Q24" i="1"/>
  <c r="Q28" i="1"/>
  <c r="Q34" i="1"/>
  <c r="Q42" i="1"/>
  <c r="Q48" i="1"/>
  <c r="Q54" i="1"/>
  <c r="Q60" i="1"/>
  <c r="Q66" i="1"/>
  <c r="Q72" i="1"/>
  <c r="Q76" i="1"/>
  <c r="Q82" i="1"/>
  <c r="N67" i="1"/>
  <c r="O67" i="1" s="1"/>
  <c r="N75" i="1"/>
  <c r="O75" i="1" s="1"/>
  <c r="N83" i="1"/>
  <c r="O83" i="1" s="1"/>
  <c r="N89" i="1"/>
  <c r="P25" i="1"/>
  <c r="P31" i="1"/>
  <c r="P39" i="1"/>
  <c r="P47" i="1"/>
  <c r="P55" i="1"/>
  <c r="P63" i="1"/>
  <c r="P71" i="1"/>
  <c r="P79" i="1"/>
  <c r="P87" i="1"/>
  <c r="Q31" i="1"/>
  <c r="P56" i="1"/>
  <c r="P84" i="1"/>
  <c r="Q84" i="1" s="1"/>
  <c r="Q22" i="1"/>
  <c r="Q32" i="1"/>
  <c r="Q38" i="1"/>
  <c r="Q44" i="1"/>
  <c r="Q50" i="1"/>
  <c r="Q56" i="1"/>
  <c r="Q62" i="1"/>
  <c r="Q68" i="1"/>
  <c r="Q74" i="1"/>
  <c r="Q80" i="1"/>
  <c r="Q86" i="1"/>
  <c r="N69" i="1"/>
  <c r="O69" i="1" s="1"/>
  <c r="N79" i="1"/>
  <c r="O79" i="1" s="1"/>
  <c r="N87" i="1"/>
  <c r="O87" i="1" s="1"/>
  <c r="O81" i="1"/>
  <c r="O89" i="1"/>
  <c r="P23" i="1"/>
  <c r="Q23" i="1" s="1"/>
  <c r="P33" i="1"/>
  <c r="P41" i="1"/>
  <c r="Q41" i="1" s="1"/>
  <c r="P51" i="1"/>
  <c r="Q51" i="1" s="1"/>
  <c r="P59" i="1"/>
  <c r="Q59" i="1" s="1"/>
  <c r="P67" i="1"/>
  <c r="Q67" i="1" s="1"/>
  <c r="P75" i="1"/>
  <c r="Q75" i="1" s="1"/>
  <c r="P83" i="1"/>
  <c r="Q83" i="1" s="1"/>
  <c r="Q27" i="1"/>
  <c r="Q33" i="1"/>
  <c r="Q39" i="1"/>
  <c r="Q47" i="1"/>
  <c r="Q55" i="1"/>
  <c r="Q63" i="1"/>
  <c r="Q71" i="1"/>
  <c r="Q79" i="1"/>
  <c r="Q87" i="1"/>
  <c r="N19" i="1"/>
  <c r="N21" i="1"/>
  <c r="O21" i="1" s="1"/>
  <c r="N23" i="1"/>
  <c r="O23" i="1" s="1"/>
  <c r="N25" i="1"/>
  <c r="O25" i="1" s="1"/>
  <c r="N27" i="1"/>
  <c r="O27" i="1" s="1"/>
  <c r="N29" i="1"/>
  <c r="N31" i="1"/>
  <c r="O31" i="1" s="1"/>
  <c r="N33" i="1"/>
  <c r="O33" i="1" s="1"/>
  <c r="N35" i="1"/>
  <c r="O35" i="1" s="1"/>
  <c r="N37" i="1"/>
  <c r="O37" i="1" s="1"/>
  <c r="N39" i="1"/>
  <c r="N41" i="1"/>
  <c r="O41" i="1" s="1"/>
  <c r="N43" i="1"/>
  <c r="O43" i="1" s="1"/>
  <c r="N45" i="1"/>
  <c r="O45" i="1" s="1"/>
  <c r="N47" i="1"/>
  <c r="N49" i="1"/>
  <c r="O49" i="1" s="1"/>
  <c r="N51" i="1"/>
  <c r="O51" i="1" s="1"/>
  <c r="N53" i="1"/>
  <c r="O53" i="1" s="1"/>
  <c r="N55" i="1"/>
  <c r="N57" i="1"/>
  <c r="O57" i="1" s="1"/>
  <c r="N59" i="1"/>
  <c r="O59" i="1" s="1"/>
  <c r="N61" i="1"/>
  <c r="O61" i="1" s="1"/>
  <c r="N63" i="1"/>
  <c r="N65" i="1"/>
  <c r="O65" i="1" s="1"/>
  <c r="N73" i="1"/>
  <c r="O73" i="1" s="1"/>
  <c r="N77" i="1"/>
  <c r="N85" i="1"/>
  <c r="O19" i="1"/>
  <c r="O29" i="1"/>
  <c r="O39" i="1"/>
  <c r="O47" i="1"/>
  <c r="O55" i="1"/>
  <c r="O63" i="1"/>
  <c r="O71" i="1"/>
  <c r="O77" i="1"/>
  <c r="O85" i="1"/>
  <c r="P19" i="1"/>
  <c r="Q19" i="1" s="1"/>
  <c r="P29" i="1"/>
  <c r="Q29" i="1" s="1"/>
  <c r="P37" i="1"/>
  <c r="Q37" i="1" s="1"/>
  <c r="P43" i="1"/>
  <c r="Q43" i="1" s="1"/>
  <c r="P49" i="1"/>
  <c r="Q49" i="1" s="1"/>
  <c r="P57" i="1"/>
  <c r="Q57" i="1" s="1"/>
  <c r="P65" i="1"/>
  <c r="Q65" i="1" s="1"/>
  <c r="P73" i="1"/>
  <c r="Q73" i="1" s="1"/>
  <c r="P81" i="1"/>
  <c r="Q81" i="1" s="1"/>
  <c r="P89" i="1"/>
  <c r="Q89" i="1" s="1"/>
  <c r="Q25" i="1"/>
  <c r="Q35" i="1"/>
  <c r="Q45" i="1"/>
  <c r="Q53" i="1"/>
  <c r="Q61" i="1"/>
  <c r="Q69" i="1"/>
  <c r="Q77" i="1"/>
  <c r="Q85" i="1"/>
  <c r="N6" i="1"/>
  <c r="O6" i="1"/>
  <c r="P14" i="1"/>
  <c r="Q14" i="1"/>
  <c r="P15" i="1"/>
  <c r="N8" i="1"/>
  <c r="O8" i="1" s="1"/>
  <c r="N16" i="1"/>
  <c r="O16" i="1" s="1"/>
  <c r="P6" i="1"/>
  <c r="Q6" i="1" s="1"/>
  <c r="P8" i="1"/>
  <c r="P10" i="1"/>
  <c r="Q10" i="1" s="1"/>
  <c r="P12" i="1"/>
  <c r="P16" i="1"/>
  <c r="Q8" i="1"/>
  <c r="Q12" i="1"/>
  <c r="Q16" i="1"/>
  <c r="Q15" i="1"/>
  <c r="N10" i="1"/>
  <c r="O10" i="1" s="1"/>
  <c r="N7" i="1"/>
  <c r="N9" i="1"/>
  <c r="N11" i="1"/>
  <c r="N13" i="1"/>
  <c r="N15" i="1"/>
  <c r="N17" i="1"/>
  <c r="N14" i="1"/>
  <c r="O14" i="1" s="1"/>
  <c r="O7" i="1"/>
  <c r="O9" i="1"/>
  <c r="O11" i="1"/>
  <c r="O13" i="1"/>
  <c r="O15" i="1"/>
  <c r="O17" i="1"/>
  <c r="P7" i="1"/>
  <c r="Q7" i="1" s="1"/>
  <c r="P9" i="1"/>
  <c r="Q9" i="1" s="1"/>
  <c r="P11" i="1"/>
  <c r="Q11" i="1" s="1"/>
  <c r="P13" i="1"/>
  <c r="P17" i="1"/>
  <c r="Q17" i="1" s="1"/>
  <c r="Q13" i="1"/>
  <c r="N12" i="1"/>
  <c r="O12" i="1" s="1"/>
  <c r="P5" i="1"/>
  <c r="N5" i="1"/>
  <c r="O5" i="1"/>
  <c r="Q5" i="1"/>
  <c r="F89" i="1" l="1"/>
  <c r="F88" i="1"/>
  <c r="F87" i="1"/>
  <c r="F5" i="1"/>
  <c r="F12" i="1"/>
  <c r="F17" i="1"/>
  <c r="F15" i="1"/>
  <c r="F13" i="1"/>
  <c r="F11" i="1"/>
  <c r="F9" i="1"/>
  <c r="F7" i="1"/>
  <c r="F14" i="1"/>
  <c r="F10" i="1"/>
  <c r="F16" i="1"/>
  <c r="F8" i="1"/>
  <c r="F6" i="1"/>
  <c r="F85" i="1"/>
  <c r="F77" i="1"/>
  <c r="F71" i="1"/>
  <c r="F63" i="1"/>
  <c r="F55" i="1"/>
  <c r="F47" i="1"/>
  <c r="F39" i="1"/>
  <c r="F29" i="1"/>
  <c r="F19" i="1"/>
  <c r="F73" i="1"/>
  <c r="F65" i="1"/>
  <c r="F61" i="1"/>
  <c r="F59" i="1"/>
  <c r="F57" i="1"/>
  <c r="F53" i="1"/>
  <c r="F51" i="1"/>
  <c r="F49" i="1"/>
  <c r="F45" i="1"/>
  <c r="F43" i="1"/>
  <c r="F41" i="1"/>
  <c r="F37" i="1"/>
  <c r="F35" i="1"/>
  <c r="F33" i="1"/>
  <c r="F31" i="1"/>
  <c r="F27" i="1"/>
  <c r="F25" i="1"/>
  <c r="F23" i="1"/>
  <c r="F21" i="1"/>
  <c r="F81" i="1"/>
  <c r="F79" i="1"/>
  <c r="F69" i="1"/>
  <c r="F83" i="1"/>
  <c r="F75" i="1"/>
  <c r="F67" i="1"/>
  <c r="F86" i="1"/>
  <c r="F82" i="1"/>
  <c r="F78" i="1"/>
  <c r="F74" i="1"/>
  <c r="F70" i="1"/>
  <c r="F66" i="1"/>
  <c r="F62" i="1"/>
  <c r="F58" i="1"/>
  <c r="F54" i="1"/>
  <c r="F50" i="1"/>
  <c r="F46" i="1"/>
  <c r="F42" i="1"/>
  <c r="F38" i="1"/>
  <c r="F30" i="1"/>
  <c r="F1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4" i="1"/>
  <c r="F32" i="1"/>
  <c r="F28" i="1"/>
  <c r="F26" i="1"/>
  <c r="F24" i="1"/>
  <c r="F22" i="1"/>
  <c r="F20" i="1"/>
</calcChain>
</file>

<file path=xl/comments1.xml><?xml version="1.0" encoding="utf-8"?>
<comments xmlns="http://schemas.openxmlformats.org/spreadsheetml/2006/main">
  <authors>
    <author>Juhan Karin</author>
  </authors>
  <commentList>
    <comment ref="F4" authorId="0">
      <text>
        <r>
          <rPr>
            <b/>
            <sz val="9"/>
            <color indexed="81"/>
            <rFont val="Tahoma"/>
            <family val="2"/>
            <charset val="186"/>
          </rPr>
          <t>Juhan Karin:</t>
        </r>
        <r>
          <rPr>
            <sz val="9"/>
            <color indexed="81"/>
            <rFont val="Tahoma"/>
            <family val="2"/>
            <charset val="186"/>
          </rPr>
          <t xml:space="preserve">
Selle täidan mina</t>
        </r>
      </text>
    </comment>
  </commentList>
</comments>
</file>

<file path=xl/sharedStrings.xml><?xml version="1.0" encoding="utf-8"?>
<sst xmlns="http://schemas.openxmlformats.org/spreadsheetml/2006/main" count="641" uniqueCount="469">
  <si>
    <t>Masti numbrid</t>
  </si>
  <si>
    <t>Visangu pikkus</t>
  </si>
  <si>
    <t>Ristumise kaugus visangu algusest</t>
  </si>
  <si>
    <t>Ristuv rajatis</t>
  </si>
  <si>
    <t>Maapind</t>
  </si>
  <si>
    <t>Mõõdetud</t>
  </si>
  <si>
    <t>Arvutatud</t>
  </si>
  <si>
    <t>Märkused</t>
  </si>
  <si>
    <t>Õhkvahemik [m]</t>
  </si>
  <si>
    <t>Õhutemperatuur [°C]</t>
  </si>
  <si>
    <t>Abs kõrgused [m]</t>
  </si>
  <si>
    <t>Õhkvahemike mõõtmiste protokoll</t>
  </si>
  <si>
    <t>Mõõdistas:</t>
  </si>
  <si>
    <t>6587235.64</t>
  </si>
  <si>
    <t>734164.34</t>
  </si>
  <si>
    <t>29.22</t>
  </si>
  <si>
    <t>6587241.14</t>
  </si>
  <si>
    <t>734159.60</t>
  </si>
  <si>
    <t>29.23</t>
  </si>
  <si>
    <t>6587530.94</t>
  </si>
  <si>
    <t>733901.41</t>
  </si>
  <si>
    <t>28.55</t>
  </si>
  <si>
    <t>6587798.91</t>
  </si>
  <si>
    <t>733656.77</t>
  </si>
  <si>
    <t>29.33</t>
  </si>
  <si>
    <t>6588046.11</t>
  </si>
  <si>
    <t>733426.60</t>
  </si>
  <si>
    <t>30.59</t>
  </si>
  <si>
    <t>6588048.36</t>
  </si>
  <si>
    <t>733420.95</t>
  </si>
  <si>
    <t>30.84</t>
  </si>
  <si>
    <t>6588026.28</t>
  </si>
  <si>
    <t>733170.81</t>
  </si>
  <si>
    <t>30.35</t>
  </si>
  <si>
    <t>6587983.20</t>
  </si>
  <si>
    <t>732752.32</t>
  </si>
  <si>
    <t>30.49</t>
  </si>
  <si>
    <t>6587940.18</t>
  </si>
  <si>
    <t>732339.47</t>
  </si>
  <si>
    <t>30.90</t>
  </si>
  <si>
    <t>6587897.58</t>
  </si>
  <si>
    <t>731926.24</t>
  </si>
  <si>
    <t>30.46</t>
  </si>
  <si>
    <t>6587857.15</t>
  </si>
  <si>
    <t>731533.41</t>
  </si>
  <si>
    <t>30.78</t>
  </si>
  <si>
    <t>6587815.48</t>
  </si>
  <si>
    <t>731130.50</t>
  </si>
  <si>
    <t>31.38</t>
  </si>
  <si>
    <t>6587773.37</t>
  </si>
  <si>
    <t>730722.75</t>
  </si>
  <si>
    <t>6587732.29</t>
  </si>
  <si>
    <t>730325.27</t>
  </si>
  <si>
    <t>30.53</t>
  </si>
  <si>
    <t>6587694.42</t>
  </si>
  <si>
    <t>729962.10</t>
  </si>
  <si>
    <t>31.39</t>
  </si>
  <si>
    <t>6587656.14</t>
  </si>
  <si>
    <t>729588.65</t>
  </si>
  <si>
    <t>31.40</t>
  </si>
  <si>
    <t>6587615.05</t>
  </si>
  <si>
    <t>729224.50</t>
  </si>
  <si>
    <t>33.07</t>
  </si>
  <si>
    <t>6587612.21</t>
  </si>
  <si>
    <t>729218.45</t>
  </si>
  <si>
    <t>6587343.90</t>
  </si>
  <si>
    <t>728936.05</t>
  </si>
  <si>
    <t>33.37</t>
  </si>
  <si>
    <t>6587058.54</t>
  </si>
  <si>
    <t>728641.95</t>
  </si>
  <si>
    <t>33.40</t>
  </si>
  <si>
    <t>6586766.03</t>
  </si>
  <si>
    <t>728340.13</t>
  </si>
  <si>
    <t>33.46</t>
  </si>
  <si>
    <t>6586477.23</t>
  </si>
  <si>
    <t>728041.99</t>
  </si>
  <si>
    <t>32.56</t>
  </si>
  <si>
    <t>6586192.01</t>
  </si>
  <si>
    <t>727747.58</t>
  </si>
  <si>
    <t>30.57</t>
  </si>
  <si>
    <t>6585910.20</t>
  </si>
  <si>
    <t>727456.70</t>
  </si>
  <si>
    <t>30.13</t>
  </si>
  <si>
    <t>6585652.60</t>
  </si>
  <si>
    <t>727191.36</t>
  </si>
  <si>
    <t>29.89</t>
  </si>
  <si>
    <t>6585442.40</t>
  </si>
  <si>
    <t>726982.86</t>
  </si>
  <si>
    <t>6585440.22</t>
  </si>
  <si>
    <t>726977.17</t>
  </si>
  <si>
    <t>30.14</t>
  </si>
  <si>
    <t>6585465.97</t>
  </si>
  <si>
    <t>726591.34</t>
  </si>
  <si>
    <t>29.37</t>
  </si>
  <si>
    <t>6585487.17</t>
  </si>
  <si>
    <t>726172.17</t>
  </si>
  <si>
    <t>30.30</t>
  </si>
  <si>
    <t>6585506.61</t>
  </si>
  <si>
    <t>725787.10</t>
  </si>
  <si>
    <t>6585527.29</t>
  </si>
  <si>
    <t>725378.02</t>
  </si>
  <si>
    <t>30.42</t>
  </si>
  <si>
    <t>6585546.62</t>
  </si>
  <si>
    <t>724987.62</t>
  </si>
  <si>
    <t>31.13</t>
  </si>
  <si>
    <t>6585567.03</t>
  </si>
  <si>
    <t>724591.23</t>
  </si>
  <si>
    <t>32.01</t>
  </si>
  <si>
    <t>6585588.50</t>
  </si>
  <si>
    <t>724166.18</t>
  </si>
  <si>
    <t>33.42</t>
  </si>
  <si>
    <t>6585609.94</t>
  </si>
  <si>
    <t>723741.74</t>
  </si>
  <si>
    <t>33.20</t>
  </si>
  <si>
    <t>6585630.84</t>
  </si>
  <si>
    <t>723332.06</t>
  </si>
  <si>
    <t>33.28</t>
  </si>
  <si>
    <t>6585652.56</t>
  </si>
  <si>
    <t>722902.41</t>
  </si>
  <si>
    <t>32.41</t>
  </si>
  <si>
    <t>6585673.69</t>
  </si>
  <si>
    <t>722478.15</t>
  </si>
  <si>
    <t>6585695.42</t>
  </si>
  <si>
    <t>722053.83</t>
  </si>
  <si>
    <t>6585716.58</t>
  </si>
  <si>
    <t>721630.17</t>
  </si>
  <si>
    <t>34.06</t>
  </si>
  <si>
    <t>6585738.09</t>
  </si>
  <si>
    <t>721209.31</t>
  </si>
  <si>
    <t>33.79</t>
  </si>
  <si>
    <t>6585759.00</t>
  </si>
  <si>
    <t>720790.81</t>
  </si>
  <si>
    <t>33.61</t>
  </si>
  <si>
    <t>6585779.66</t>
  </si>
  <si>
    <t>720381.94</t>
  </si>
  <si>
    <t>34.20</t>
  </si>
  <si>
    <t>6585800.85</t>
  </si>
  <si>
    <t>719962.31</t>
  </si>
  <si>
    <t>34.21</t>
  </si>
  <si>
    <t>6585822.09</t>
  </si>
  <si>
    <t>719542.79</t>
  </si>
  <si>
    <t>34.62</t>
  </si>
  <si>
    <t>30.10</t>
  </si>
  <si>
    <t>6587230.92</t>
  </si>
  <si>
    <t>734158.79</t>
  </si>
  <si>
    <t>29.24</t>
  </si>
  <si>
    <t>6587236.43</t>
  </si>
  <si>
    <t>734154.06</t>
  </si>
  <si>
    <t>29.19</t>
  </si>
  <si>
    <t>6587520.89</t>
  </si>
  <si>
    <t>733890.37</t>
  </si>
  <si>
    <t>28.52</t>
  </si>
  <si>
    <t>6587788.80</t>
  </si>
  <si>
    <t>733645.77</t>
  </si>
  <si>
    <t>29.28</t>
  </si>
  <si>
    <t>6588040.42</t>
  </si>
  <si>
    <t>733424.43</t>
  </si>
  <si>
    <t>30.60</t>
  </si>
  <si>
    <t>6588042.51</t>
  </si>
  <si>
    <t>733418.77</t>
  </si>
  <si>
    <t>30.69</t>
  </si>
  <si>
    <t>6588010.30</t>
  </si>
  <si>
    <t>733172.29</t>
  </si>
  <si>
    <t>30.29</t>
  </si>
  <si>
    <t>6587967.18</t>
  </si>
  <si>
    <t>732753.96</t>
  </si>
  <si>
    <t>6587924.84</t>
  </si>
  <si>
    <t>732341.17</t>
  </si>
  <si>
    <t>30.85</t>
  </si>
  <si>
    <t>6587881.93</t>
  </si>
  <si>
    <t>731927.84</t>
  </si>
  <si>
    <t>30.34</t>
  </si>
  <si>
    <t>6587841.61</t>
  </si>
  <si>
    <t>731535.05</t>
  </si>
  <si>
    <t>30.72</t>
  </si>
  <si>
    <t>6587799.84</t>
  </si>
  <si>
    <t>731132.20</t>
  </si>
  <si>
    <t>31.41</t>
  </si>
  <si>
    <t>6587757.75</t>
  </si>
  <si>
    <t>730724.48</t>
  </si>
  <si>
    <t>30.45</t>
  </si>
  <si>
    <t>6587716.66</t>
  </si>
  <si>
    <t>730326.88</t>
  </si>
  <si>
    <t>30.54</t>
  </si>
  <si>
    <t>6587679.55</t>
  </si>
  <si>
    <t>729963.47</t>
  </si>
  <si>
    <t>6587640.60</t>
  </si>
  <si>
    <t>729590.30</t>
  </si>
  <si>
    <t>31.43</t>
  </si>
  <si>
    <t>6587608.97</t>
  </si>
  <si>
    <t>729227.36</t>
  </si>
  <si>
    <t>33.08</t>
  </si>
  <si>
    <t>6587606.18</t>
  </si>
  <si>
    <t>729221.26</t>
  </si>
  <si>
    <t>33.13</t>
  </si>
  <si>
    <t>6587332.47</t>
  </si>
  <si>
    <t>728947.13</t>
  </si>
  <si>
    <t>6587047.34</t>
  </si>
  <si>
    <t>728652.77</t>
  </si>
  <si>
    <t>6586754.16</t>
  </si>
  <si>
    <t>728351.74</t>
  </si>
  <si>
    <t>33.50</t>
  </si>
  <si>
    <t>6586466.03</t>
  </si>
  <si>
    <t>728052.82</t>
  </si>
  <si>
    <t>32.62</t>
  </si>
  <si>
    <t>6586180.82</t>
  </si>
  <si>
    <t>727758.47</t>
  </si>
  <si>
    <t>30.56</t>
  </si>
  <si>
    <t>6585898.95</t>
  </si>
  <si>
    <t>727467.58</t>
  </si>
  <si>
    <t>6585641.88</t>
  </si>
  <si>
    <t>727201.76</t>
  </si>
  <si>
    <t>6585436.62</t>
  </si>
  <si>
    <t>726985.00</t>
  </si>
  <si>
    <t>30.15</t>
  </si>
  <si>
    <t>6585434.52</t>
  </si>
  <si>
    <t>726979.27</t>
  </si>
  <si>
    <t>6585450.29</t>
  </si>
  <si>
    <t>726590.46</t>
  </si>
  <si>
    <t>29.32</t>
  </si>
  <si>
    <t>6585471.48</t>
  </si>
  <si>
    <t>726171.29</t>
  </si>
  <si>
    <t>30.24</t>
  </si>
  <si>
    <t>6585490.92</t>
  </si>
  <si>
    <t>725786.22</t>
  </si>
  <si>
    <t>6585511.60</t>
  </si>
  <si>
    <t>725377.14</t>
  </si>
  <si>
    <t>30.37</t>
  </si>
  <si>
    <t>6585531.70</t>
  </si>
  <si>
    <t>724986.85</t>
  </si>
  <si>
    <t>6585551.34</t>
  </si>
  <si>
    <t>724590.35</t>
  </si>
  <si>
    <t>31.95</t>
  </si>
  <si>
    <t>6585572.81</t>
  </si>
  <si>
    <t>724165.30</t>
  </si>
  <si>
    <t>33.36</t>
  </si>
  <si>
    <t>6585594.26</t>
  </si>
  <si>
    <t>723740.87</t>
  </si>
  <si>
    <t>33.14</t>
  </si>
  <si>
    <t>6585614.67</t>
  </si>
  <si>
    <t>723331.24</t>
  </si>
  <si>
    <t>6585636.39</t>
  </si>
  <si>
    <t>722901.61</t>
  </si>
  <si>
    <t>6585658.09</t>
  </si>
  <si>
    <t>722477.28</t>
  </si>
  <si>
    <t>33.41</t>
  </si>
  <si>
    <t>6585679.25</t>
  </si>
  <si>
    <t>722053.02</t>
  </si>
  <si>
    <t>6585700.80</t>
  </si>
  <si>
    <t>721629.26</t>
  </si>
  <si>
    <t>34.23</t>
  </si>
  <si>
    <t>6585721.92</t>
  </si>
  <si>
    <t>721208.52</t>
  </si>
  <si>
    <t>6585743.32</t>
  </si>
  <si>
    <t>720789.93</t>
  </si>
  <si>
    <t>33.56</t>
  </si>
  <si>
    <t>6585763.97</t>
  </si>
  <si>
    <t>720381.06</t>
  </si>
  <si>
    <t>34.15</t>
  </si>
  <si>
    <t>6585785.16</t>
  </si>
  <si>
    <t>719961.43</t>
  </si>
  <si>
    <t>34.16</t>
  </si>
  <si>
    <t>6585806.40</t>
  </si>
  <si>
    <t>719541.91</t>
  </si>
  <si>
    <t>34.57</t>
  </si>
  <si>
    <t>30.11</t>
  </si>
  <si>
    <t>30.05</t>
  </si>
  <si>
    <t>6587236.03</t>
  </si>
  <si>
    <t>734159.20</t>
  </si>
  <si>
    <t>6587525.92</t>
  </si>
  <si>
    <t>733895.89</t>
  </si>
  <si>
    <t>28.53</t>
  </si>
  <si>
    <t>6587793.86</t>
  </si>
  <si>
    <t>733651.27</t>
  </si>
  <si>
    <t>29.31</t>
  </si>
  <si>
    <t>6588044.36</t>
  </si>
  <si>
    <t>733422.67</t>
  </si>
  <si>
    <t>30.68</t>
  </si>
  <si>
    <t>6588018.29</t>
  </si>
  <si>
    <t>733171.55</t>
  </si>
  <si>
    <t>30.32</t>
  </si>
  <si>
    <t>6587975.19</t>
  </si>
  <si>
    <t>732753.14</t>
  </si>
  <si>
    <t>6587932.51</t>
  </si>
  <si>
    <t>732340.32</t>
  </si>
  <si>
    <t>30.88</t>
  </si>
  <si>
    <t>6587889.76</t>
  </si>
  <si>
    <t>731927.04</t>
  </si>
  <si>
    <t>30.40</t>
  </si>
  <si>
    <t>6587849.38</t>
  </si>
  <si>
    <t>731534.23</t>
  </si>
  <si>
    <t>30.75</t>
  </si>
  <si>
    <t>6587807.66</t>
  </si>
  <si>
    <t>731131.35</t>
  </si>
  <si>
    <t>6587765.56</t>
  </si>
  <si>
    <t>730723.61</t>
  </si>
  <si>
    <t>30.47</t>
  </si>
  <si>
    <t>6587724.48</t>
  </si>
  <si>
    <t>730326.07</t>
  </si>
  <si>
    <t>6587686.98</t>
  </si>
  <si>
    <t>729962.78</t>
  </si>
  <si>
    <t>6587648.37</t>
  </si>
  <si>
    <t>729589.47</t>
  </si>
  <si>
    <t>6587610.60</t>
  </si>
  <si>
    <t>729222.90</t>
  </si>
  <si>
    <t>33.09</t>
  </si>
  <si>
    <t>6587338.18</t>
  </si>
  <si>
    <t>728941.59</t>
  </si>
  <si>
    <t>6587052.94</t>
  </si>
  <si>
    <t>728647.36</t>
  </si>
  <si>
    <t>33.38</t>
  </si>
  <si>
    <t>6586760.09</t>
  </si>
  <si>
    <t>728345.93</t>
  </si>
  <si>
    <t>33.48</t>
  </si>
  <si>
    <t>6586471.63</t>
  </si>
  <si>
    <t>728047.40</t>
  </si>
  <si>
    <t>32.59</t>
  </si>
  <si>
    <t>6586186.42</t>
  </si>
  <si>
    <t>727753.02</t>
  </si>
  <si>
    <t>6585904.57</t>
  </si>
  <si>
    <t>727462.14</t>
  </si>
  <si>
    <t>6585647.24</t>
  </si>
  <si>
    <t>727196.56</t>
  </si>
  <si>
    <t>6585438.44</t>
  </si>
  <si>
    <t>726981.08</t>
  </si>
  <si>
    <t>6585458.13</t>
  </si>
  <si>
    <t>726590.90</t>
  </si>
  <si>
    <t>29.34</t>
  </si>
  <si>
    <t>6585479.32</t>
  </si>
  <si>
    <t>726171.73</t>
  </si>
  <si>
    <t>30.27</t>
  </si>
  <si>
    <t>6585498.76</t>
  </si>
  <si>
    <t>725786.66</t>
  </si>
  <si>
    <t>6585519.45</t>
  </si>
  <si>
    <t>725377.58</t>
  </si>
  <si>
    <t>6585539.16</t>
  </si>
  <si>
    <t>724987.23</t>
  </si>
  <si>
    <t>6585559.18</t>
  </si>
  <si>
    <t>724590.79</t>
  </si>
  <si>
    <t>31.98</t>
  </si>
  <si>
    <t>6585580.66</t>
  </si>
  <si>
    <t>724165.74</t>
  </si>
  <si>
    <t>33.39</t>
  </si>
  <si>
    <t>6585602.10</t>
  </si>
  <si>
    <t>723741.31</t>
  </si>
  <si>
    <t>33.17</t>
  </si>
  <si>
    <t>6585622.75</t>
  </si>
  <si>
    <t>723331.65</t>
  </si>
  <si>
    <t>6585644.47</t>
  </si>
  <si>
    <t>722902.01</t>
  </si>
  <si>
    <t>32.89</t>
  </si>
  <si>
    <t>6585665.89</t>
  </si>
  <si>
    <t>722477.72</t>
  </si>
  <si>
    <t>6585687.34</t>
  </si>
  <si>
    <t>722053.43</t>
  </si>
  <si>
    <t>6585708.69</t>
  </si>
  <si>
    <t>721629.71</t>
  </si>
  <si>
    <t>6585730.00</t>
  </si>
  <si>
    <t>721208.92</t>
  </si>
  <si>
    <t>6585751.16</t>
  </si>
  <si>
    <t>720790.37</t>
  </si>
  <si>
    <t>33.59</t>
  </si>
  <si>
    <t>6585771.82</t>
  </si>
  <si>
    <t>720381.50</t>
  </si>
  <si>
    <t>34.17</t>
  </si>
  <si>
    <t>6585793.01</t>
  </si>
  <si>
    <t>719961.87</t>
  </si>
  <si>
    <t>34.19</t>
  </si>
  <si>
    <t>6585814.24</t>
  </si>
  <si>
    <t>719542.35</t>
  </si>
  <si>
    <t>34.59</t>
  </si>
  <si>
    <t>30.12</t>
  </si>
  <si>
    <t>30.08</t>
  </si>
  <si>
    <t>Elar Lelov</t>
  </si>
  <si>
    <t>Arvutas:</t>
  </si>
  <si>
    <t>Juhan Karin</t>
  </si>
  <si>
    <t>Elektriõhuliin alla 1 kV</t>
  </si>
  <si>
    <t>Õhkvahe maaga</t>
  </si>
  <si>
    <t>kruus</t>
  </si>
  <si>
    <t>Tee</t>
  </si>
  <si>
    <t>pinnas</t>
  </si>
  <si>
    <t>Asfalt</t>
  </si>
  <si>
    <t>104Y-105Y</t>
  </si>
  <si>
    <t>108Y-109Y</t>
  </si>
  <si>
    <t>109Y-110Y</t>
  </si>
  <si>
    <t>113Y-114Y</t>
  </si>
  <si>
    <t>115Y-116Y</t>
  </si>
  <si>
    <t>118Y-119Y</t>
  </si>
  <si>
    <t>123Y-124Y</t>
  </si>
  <si>
    <t>125Y-126Y</t>
  </si>
  <si>
    <t>126Y-127Y</t>
  </si>
  <si>
    <t>133Y-134Y</t>
  </si>
  <si>
    <t>135Y-136Y</t>
  </si>
  <si>
    <t>137Y-138Y</t>
  </si>
  <si>
    <t>138Y-139Y</t>
  </si>
  <si>
    <t>139Y-140Y</t>
  </si>
  <si>
    <t>140Y-141Y</t>
  </si>
  <si>
    <t>144Y-145Y</t>
  </si>
  <si>
    <t>152Y-153Y</t>
  </si>
  <si>
    <t>156Y-157Y</t>
  </si>
  <si>
    <t>157Y-158Y</t>
  </si>
  <si>
    <t>158Y-159Y</t>
  </si>
  <si>
    <t>160Y-161Y</t>
  </si>
  <si>
    <t>163Y-164Y</t>
  </si>
  <si>
    <t>+19</t>
  </si>
  <si>
    <t>+17</t>
  </si>
  <si>
    <t>+16,5</t>
  </si>
  <si>
    <t>+18</t>
  </si>
  <si>
    <t>+17,5</t>
  </si>
  <si>
    <t>+18,5</t>
  </si>
  <si>
    <t>+19,5</t>
  </si>
  <si>
    <t xml:space="preserve">330/110kV Tartu-Sindi õhuliini ehitus
II ehitusetapp, Oiu-Viljandi L507/L105B
</t>
  </si>
  <si>
    <t>+20,5</t>
  </si>
  <si>
    <t>asfalt</t>
  </si>
  <si>
    <t>+20</t>
  </si>
  <si>
    <t>Tänavavalgusti keskmise juhtme all</t>
  </si>
  <si>
    <t>ÕL M.1</t>
  </si>
  <si>
    <t>M30478149</t>
  </si>
  <si>
    <t>M30477315</t>
  </si>
  <si>
    <t>Metsakandi</t>
  </si>
  <si>
    <t>M22822974</t>
  </si>
  <si>
    <t>Rehe</t>
  </si>
  <si>
    <t>M22827271</t>
  </si>
  <si>
    <t>Siimu</t>
  </si>
  <si>
    <t>24136 KUUDEKÜLA TEE</t>
  </si>
  <si>
    <t>24207 PEETRIMÕISA - PEEDI</t>
  </si>
  <si>
    <t>153Y-154Y</t>
  </si>
  <si>
    <t>51 VILJANDI - PÕLTSAMAA</t>
  </si>
  <si>
    <t>24137 PEETRIMÕISA - KARULA - KILE</t>
  </si>
  <si>
    <t>M43481341</t>
  </si>
  <si>
    <t>Tasuja</t>
  </si>
  <si>
    <t>50 VILJANDI TEE</t>
  </si>
  <si>
    <t>24146 HAIGLA TEE</t>
  </si>
  <si>
    <t>Lelle-Türi-Viljandi raudtee</t>
  </si>
  <si>
    <t>Kuupäev</t>
  </si>
  <si>
    <t>15.06.2012</t>
  </si>
  <si>
    <t>13.06.2012</t>
  </si>
  <si>
    <t>-3</t>
  </si>
  <si>
    <t>03.12.2012</t>
  </si>
  <si>
    <t>-4</t>
  </si>
  <si>
    <t>-3,5</t>
  </si>
  <si>
    <t>K4424157</t>
  </si>
  <si>
    <t>LEIE:VIL</t>
  </si>
  <si>
    <t>Elektriõhuliin 1-20 kV (Keskpingeliin)</t>
  </si>
  <si>
    <t>-2</t>
  </si>
  <si>
    <t>M165-M166</t>
  </si>
  <si>
    <t>Makstemp</t>
  </si>
  <si>
    <t>Mõõtmise ajal</t>
  </si>
  <si>
    <t>suurim ripe</t>
  </si>
  <si>
    <t>EDS</t>
  </si>
  <si>
    <t>Taandatud visang</t>
  </si>
  <si>
    <t>Pingsus</t>
  </si>
  <si>
    <t>Ripe</t>
  </si>
  <si>
    <t>Mark</t>
  </si>
  <si>
    <t>242-Al1/39-ST1A Hawk</t>
  </si>
  <si>
    <t>Ristlõige [mm2]</t>
  </si>
  <si>
    <t>280,84</t>
  </si>
  <si>
    <t>Diam[mm]</t>
  </si>
  <si>
    <t>21,77</t>
  </si>
  <si>
    <t>Elastsusmoodul [MPa]</t>
  </si>
  <si>
    <t>Temperatuuri tegur</t>
  </si>
  <si>
    <t>1,9e-05</t>
  </si>
  <si>
    <t>Erikoormus omakaalust [N/mm2]</t>
  </si>
  <si>
    <t>0,0339</t>
  </si>
  <si>
    <t>Montaazi elastsusmoodul [MPa]</t>
  </si>
  <si>
    <t xml:space="preserve"> Maksimaalne pingsus  [N/mm2]</t>
  </si>
  <si>
    <t>RTS kN</t>
  </si>
  <si>
    <t>87,98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</si>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</sst>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/>
    <xf numFmtId="49" fontId="0" fillId="0" borderId="0" xfId="0" applyNumberFormat="1"/>
    <xf numFmtId="2" fontId="0" fillId="0" borderId="1" xfId="0" applyNumberFormat="1" applyBorder="1"/>
    <xf numFmtId="1" fontId="0" fillId="0" borderId="0" xfId="0" applyNumberFormat="1"/>
    <xf numFmtId="0" fontId="0" fillId="2" borderId="0" xfId="0" applyFill="1"/>
    <xf numFmtId="2" fontId="3" fillId="0" borderId="14" xfId="0" applyNumberFormat="1" applyFont="1" applyFill="1" applyBorder="1" applyAlignment="1">
      <alignment vertical="center"/>
    </xf>
    <xf numFmtId="2" fontId="0" fillId="2" borderId="17" xfId="0" applyNumberFormat="1" applyFill="1" applyBorder="1" applyAlignment="1">
      <alignment vertical="center"/>
    </xf>
    <xf numFmtId="2" fontId="0" fillId="0" borderId="19" xfId="0" applyNumberFormat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3" fillId="0" borderId="13" xfId="0" applyNumberFormat="1" applyFont="1" applyFill="1" applyBorder="1" applyAlignment="1">
      <alignment vertical="center"/>
    </xf>
    <xf numFmtId="2" fontId="0" fillId="2" borderId="16" xfId="0" applyNumberFormat="1" applyFill="1" applyBorder="1" applyAlignment="1">
      <alignment vertical="center"/>
    </xf>
    <xf numFmtId="2" fontId="0" fillId="0" borderId="22" xfId="0" applyNumberFormat="1" applyBorder="1" applyAlignment="1">
      <alignment vertical="center"/>
    </xf>
    <xf numFmtId="2" fontId="0" fillId="0" borderId="16" xfId="0" applyNumberFormat="1" applyFill="1" applyBorder="1" applyAlignment="1">
      <alignment vertical="center"/>
    </xf>
    <xf numFmtId="2" fontId="0" fillId="0" borderId="23" xfId="0" applyNumberFormat="1" applyBorder="1" applyAlignment="1">
      <alignment vertical="center"/>
    </xf>
    <xf numFmtId="2" fontId="3" fillId="0" borderId="15" xfId="0" applyNumberFormat="1" applyFont="1" applyFill="1" applyBorder="1" applyAlignment="1">
      <alignment vertical="center"/>
    </xf>
    <xf numFmtId="2" fontId="0" fillId="2" borderId="18" xfId="0" applyNumberFormat="1" applyFill="1" applyBorder="1" applyAlignment="1">
      <alignment vertical="center"/>
    </xf>
    <xf numFmtId="2" fontId="0" fillId="0" borderId="25" xfId="0" applyNumberFormat="1" applyBorder="1" applyAlignment="1">
      <alignment vertical="center"/>
    </xf>
    <xf numFmtId="2" fontId="0" fillId="0" borderId="18" xfId="0" applyNumberFormat="1" applyFill="1" applyBorder="1" applyAlignment="1">
      <alignment vertical="center"/>
    </xf>
    <xf numFmtId="2" fontId="0" fillId="0" borderId="26" xfId="0" applyNumberFormat="1" applyBorder="1" applyAlignment="1">
      <alignment vertical="center"/>
    </xf>
    <xf numFmtId="0" fontId="0" fillId="0" borderId="0" xfId="0"/>
    <xf numFmtId="2" fontId="3" fillId="0" borderId="14" xfId="0" applyNumberFormat="1" applyFont="1" applyFill="1" applyBorder="1" applyAlignment="1">
      <alignment vertical="center"/>
    </xf>
    <xf numFmtId="2" fontId="0" fillId="2" borderId="17" xfId="0" applyNumberFormat="1" applyFill="1" applyBorder="1" applyAlignment="1">
      <alignment vertical="center"/>
    </xf>
    <xf numFmtId="2" fontId="0" fillId="0" borderId="19" xfId="0" applyNumberFormat="1" applyBorder="1" applyAlignment="1">
      <alignment vertical="center"/>
    </xf>
    <xf numFmtId="2" fontId="0" fillId="0" borderId="17" xfId="0" applyNumberFormat="1" applyFill="1" applyBorder="1" applyAlignment="1">
      <alignment vertical="center"/>
    </xf>
    <xf numFmtId="2" fontId="0" fillId="0" borderId="20" xfId="0" applyNumberFormat="1" applyBorder="1" applyAlignment="1">
      <alignment vertical="center"/>
    </xf>
    <xf numFmtId="2" fontId="0" fillId="0" borderId="21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3" fillId="0" borderId="7" xfId="0" applyNumberFormat="1" applyFont="1" applyFill="1" applyBorder="1" applyAlignment="1">
      <alignment vertical="center"/>
    </xf>
    <xf numFmtId="2" fontId="3" fillId="0" borderId="6" xfId="0" applyNumberFormat="1" applyFont="1" applyFill="1" applyBorder="1" applyAlignment="1">
      <alignment vertical="center"/>
    </xf>
    <xf numFmtId="2" fontId="3" fillId="0" borderId="27" xfId="0" applyNumberFormat="1" applyFont="1" applyFill="1" applyBorder="1" applyAlignment="1">
      <alignment vertical="center"/>
    </xf>
    <xf numFmtId="2" fontId="0" fillId="0" borderId="12" xfId="0" applyNumberFormat="1" applyBorder="1" applyAlignment="1"/>
    <xf numFmtId="2" fontId="0" fillId="0" borderId="8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wrapText="1"/>
    </xf>
    <xf numFmtId="2" fontId="0" fillId="2" borderId="33" xfId="0" applyNumberFormat="1" applyFill="1" applyBorder="1" applyAlignment="1">
      <alignment wrapText="1"/>
    </xf>
    <xf numFmtId="2" fontId="0" fillId="0" borderId="30" xfId="0" applyNumberFormat="1" applyBorder="1" applyAlignment="1">
      <alignment wrapText="1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2" fontId="0" fillId="0" borderId="8" xfId="0" applyNumberFormat="1" applyFill="1" applyBorder="1" applyAlignment="1">
      <alignment horizontal="center" vertic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wrapText="1"/>
    </xf>
    <xf numFmtId="2" fontId="0" fillId="0" borderId="30" xfId="0" applyNumberFormat="1" applyBorder="1" applyAlignment="1">
      <alignment horizontal="center" wrapText="1"/>
    </xf>
    <xf numFmtId="1" fontId="0" fillId="0" borderId="34" xfId="0" applyNumberFormat="1" applyBorder="1" applyAlignment="1">
      <alignment horizontal="center" wrapText="1"/>
    </xf>
    <xf numFmtId="1" fontId="0" fillId="0" borderId="35" xfId="0" applyNumberFormat="1" applyBorder="1" applyAlignment="1">
      <alignment horizontal="center" wrapText="1"/>
    </xf>
    <xf numFmtId="2" fontId="0" fillId="0" borderId="21" xfId="0" applyNumberFormat="1" applyBorder="1" applyAlignment="1">
      <alignment horizontal="center" wrapText="1"/>
    </xf>
    <xf numFmtId="2" fontId="0" fillId="0" borderId="24" xfId="0" applyNumberForma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8" xfId="0" applyNumberFormat="1" applyBorder="1" applyAlignment="1">
      <alignment horizontal="center" wrapText="1"/>
    </xf>
    <xf numFmtId="2" fontId="0" fillId="0" borderId="29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2" fontId="0" fillId="0" borderId="31" xfId="0" applyNumberFormat="1" applyBorder="1" applyAlignment="1">
      <alignment horizontal="center" wrapText="1"/>
    </xf>
    <xf numFmtId="2" fontId="0" fillId="0" borderId="5" xfId="0" applyNumberFormat="1" applyBorder="1" applyAlignment="1">
      <alignment horizontal="center" wrapText="1"/>
    </xf>
    <xf numFmtId="2" fontId="0" fillId="0" borderId="32" xfId="0" applyNumberForma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147413</xdr:colOff>
      <xdr:row>1</xdr:row>
      <xdr:rowOff>72125</xdr:rowOff>
    </xdr:from>
    <xdr:to>
      <xdr:col>1</xdr:col>
      <xdr:colOff>550059</xdr:colOff>
      <xdr:row>1</xdr:row>
      <xdr:rowOff>355190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333" t="21434" b="33333"/>
        <a:stretch>
          <a:fillRect/>
        </a:stretch>
      </xdr:blipFill>
      <xdr:spPr bwMode="auto">
        <a:xfrm>
          <a:off x="147413" y="462650"/>
          <a:ext cx="1374196" cy="283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319929</xdr:colOff>
      <xdr:row>0</xdr:row>
      <xdr:rowOff>257735</xdr:rowOff>
    </xdr:from>
    <xdr:to>
      <xdr:col>2</xdr:col>
      <xdr:colOff>992156</xdr:colOff>
      <xdr:row>0</xdr:row>
      <xdr:rowOff>258911</xdr:rowOff>
    </xdr:to>
    <xdr:pic>
      <xdr:nvPicPr>
        <xdr:cNvPr id="3" name="Picture 2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9929" y="257735"/>
          <a:ext cx="662702" cy="236949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0</xdr:row>
      <xdr:rowOff>104774</xdr:rowOff>
    </xdr:from>
    <xdr:to>
      <xdr:col>0</xdr:col>
      <xdr:colOff>838199</xdr:colOff>
      <xdr:row>0</xdr:row>
      <xdr:rowOff>352424</xdr:rowOff>
    </xdr:to>
    <xdr:pic>
      <xdr:nvPicPr>
        <xdr:cNvPr id="4" name="Picture 3" descr="Elering_logo_180x65_et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399" y="104774"/>
          <a:ext cx="685800" cy="247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karin\Rakendused\Excel\Addins\Juhtmearvutus%20funktsioonid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tmed"/>
    </sheetNames>
    <definedNames>
      <definedName name="Olekuvorrand"/>
      <definedName name="ripe_x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93"/>
  <sheetViews>
    <sheetView tabSelected="1" zoomScale="115" zoomScaleNormal="115" workbookViewId="0">
      <pane xSplit="1" ySplit="4" topLeftCell="B49" activePane="bottomRight" state="frozen"/>
      <selection pane="topRight" activeCell="B1" sqref="B1"/>
      <selection pane="bottomLeft" activeCell="A5" sqref="A5"/>
      <selection pane="bottomRight" activeCell="D78" sqref="D78"/>
    </sheetView>
  </sheetViews>
  <sheetFormatPr defaultRowHeight="15" x14ac:dyDescent="0.25"/>
  <cols>
    <col min="1" max="1" width="14.5703125" customWidth="1"/>
    <col min="2" max="2" width="10" customWidth="1"/>
    <col min="3" max="3" width="16" customWidth="1"/>
    <col min="4" max="4" width="40.28515625" customWidth="1"/>
    <col min="5" max="5" width="10.7109375" customWidth="1"/>
    <col min="6" max="6" width="9.85546875" style="10" customWidth="1"/>
    <col min="7" max="7" width="20.28515625" customWidth="1"/>
    <col min="8" max="8" width="11.5703125" style="9" customWidth="1"/>
    <col min="9" max="9" width="15.140625" bestFit="1" customWidth="1"/>
    <col min="10" max="10" width="16.5703125" bestFit="1" customWidth="1"/>
    <col min="11" max="11" width="15.85546875" customWidth="1"/>
  </cols>
  <sheetData>
    <row r="1" spans="1:24" ht="30.75" customHeight="1" thickBot="1" x14ac:dyDescent="0.3">
      <c r="A1" s="73"/>
      <c r="B1" s="73"/>
      <c r="C1" s="72" t="s">
        <v>411</v>
      </c>
      <c r="D1" s="72"/>
      <c r="E1" s="72"/>
      <c r="F1" s="72"/>
      <c r="G1" s="72"/>
      <c r="H1" s="72"/>
      <c r="I1" s="72"/>
      <c r="J1" s="72"/>
      <c r="K1" s="8"/>
    </row>
    <row r="2" spans="1:24" ht="32.25" customHeight="1" thickBot="1" x14ac:dyDescent="0.3">
      <c r="A2" s="73"/>
      <c r="B2" s="73"/>
      <c r="C2" s="82" t="s">
        <v>11</v>
      </c>
      <c r="D2" s="82"/>
      <c r="E2" s="82"/>
      <c r="F2" s="82"/>
      <c r="G2" s="82"/>
      <c r="H2" s="82"/>
      <c r="I2" s="82"/>
      <c r="J2" s="82"/>
      <c r="K2" s="8"/>
      <c r="N2" s="26"/>
      <c r="O2" s="26"/>
      <c r="P2" s="26" t="s">
        <v>446</v>
      </c>
      <c r="Q2" s="26">
        <v>80</v>
      </c>
      <c r="R2" s="26"/>
      <c r="S2" s="26"/>
      <c r="T2" s="26"/>
      <c r="U2" s="26"/>
      <c r="V2" s="26"/>
      <c r="W2" s="26"/>
      <c r="X2" s="85"/>
    </row>
    <row r="3" spans="1:24" x14ac:dyDescent="0.25">
      <c r="A3" s="76" t="s">
        <v>0</v>
      </c>
      <c r="B3" s="66" t="s">
        <v>1</v>
      </c>
      <c r="C3" s="78" t="s">
        <v>2</v>
      </c>
      <c r="D3" s="80" t="s">
        <v>3</v>
      </c>
      <c r="E3" s="74" t="s">
        <v>8</v>
      </c>
      <c r="F3" s="75"/>
      <c r="G3" s="70" t="s">
        <v>434</v>
      </c>
      <c r="H3" s="68" t="s">
        <v>9</v>
      </c>
      <c r="I3" s="83" t="s">
        <v>377</v>
      </c>
      <c r="J3" s="38" t="s">
        <v>10</v>
      </c>
      <c r="K3" s="66" t="s">
        <v>7</v>
      </c>
      <c r="N3" s="26" t="s">
        <v>447</v>
      </c>
      <c r="O3" s="26"/>
      <c r="P3" s="26" t="s">
        <v>448</v>
      </c>
      <c r="Q3" s="26"/>
      <c r="R3" s="26"/>
      <c r="S3" s="26" t="s">
        <v>449</v>
      </c>
      <c r="T3" s="26" t="s">
        <v>450</v>
      </c>
      <c r="U3" s="26"/>
      <c r="V3" s="26"/>
      <c r="W3" s="26"/>
      <c r="X3" s="85"/>
    </row>
    <row r="4" spans="1:24" s="1" customFormat="1" ht="28.5" customHeight="1" thickBot="1" x14ac:dyDescent="0.3">
      <c r="A4" s="77"/>
      <c r="B4" s="67"/>
      <c r="C4" s="79"/>
      <c r="D4" s="81"/>
      <c r="E4" s="45" t="s">
        <v>5</v>
      </c>
      <c r="F4" s="46" t="s">
        <v>6</v>
      </c>
      <c r="G4" s="71"/>
      <c r="H4" s="69"/>
      <c r="I4" s="84"/>
      <c r="J4" s="47" t="s">
        <v>4</v>
      </c>
      <c r="K4" s="67"/>
      <c r="N4" s="1" t="s">
        <v>451</v>
      </c>
      <c r="O4" s="1" t="s">
        <v>452</v>
      </c>
      <c r="P4" s="1" t="s">
        <v>451</v>
      </c>
      <c r="Q4" s="1" t="s">
        <v>452</v>
      </c>
      <c r="X4" s="86"/>
    </row>
    <row r="5" spans="1:24" s="26" customFormat="1" x14ac:dyDescent="0.25">
      <c r="A5" s="61" t="s">
        <v>382</v>
      </c>
      <c r="B5" s="49">
        <v>450.81</v>
      </c>
      <c r="C5" s="49">
        <v>199.74</v>
      </c>
      <c r="D5" s="34"/>
      <c r="E5" s="27">
        <v>10.210000000000001</v>
      </c>
      <c r="F5" s="28">
        <f>E5+O5-Q5</f>
        <v>7.5752409572851072</v>
      </c>
      <c r="G5" s="64" t="s">
        <v>435</v>
      </c>
      <c r="H5" s="52" t="s">
        <v>468</v>
      </c>
      <c r="I5" s="29"/>
      <c r="J5" s="30">
        <v>37.549999999999997</v>
      </c>
      <c r="K5" s="31"/>
      <c r="N5" s="87">
        <f>[1]!Olekuvorrand(T5,$X$6,S5,5,$X$11,H5,$X$11,FALSE)</f>
        <v>62.181770801544189</v>
      </c>
      <c r="O5" s="87">
        <f>[1]!ripe_x(N5,$X$11,B5,0,C5)</f>
        <v>13.669936117176178</v>
      </c>
      <c r="P5" s="87">
        <f>[1]!Olekuvorrand(T5,$X$6,S5,5,$X$11,Q$2,$X$11,FALSE)</f>
        <v>52.133500576019287</v>
      </c>
      <c r="Q5" s="87">
        <f>[1]!ripe_x(P5,$X$11,B5,0,C5)</f>
        <v>16.304695159891072</v>
      </c>
      <c r="S5" s="26">
        <v>65</v>
      </c>
      <c r="T5" s="26">
        <v>447</v>
      </c>
      <c r="X5" s="85"/>
    </row>
    <row r="6" spans="1:24" s="26" customFormat="1" x14ac:dyDescent="0.25">
      <c r="A6" s="61"/>
      <c r="B6" s="49">
        <v>450.81</v>
      </c>
      <c r="C6" s="49">
        <v>199.74</v>
      </c>
      <c r="D6" s="34" t="s">
        <v>379</v>
      </c>
      <c r="E6" s="27">
        <v>10.46</v>
      </c>
      <c r="F6" s="28">
        <f t="shared" ref="F6:F69" si="0">E6+O6-Q6</f>
        <v>7.8252409572851072</v>
      </c>
      <c r="G6" s="64"/>
      <c r="H6" s="52" t="s">
        <v>468</v>
      </c>
      <c r="I6" s="29"/>
      <c r="J6" s="30">
        <v>37.53</v>
      </c>
      <c r="K6" s="31"/>
      <c r="N6" s="87">
        <f>[1]!Olekuvorrand(T6,$X$6,S6,5,$X$11,H6,$X$11,FALSE)</f>
        <v>62.181770801544189</v>
      </c>
      <c r="O6" s="87">
        <f>[1]!ripe_x(N6,$X$11,B6,0,C6)</f>
        <v>13.669936117176178</v>
      </c>
      <c r="P6" s="87">
        <f>[1]!Olekuvorrand(T6,$X$6,S6,5,$X$11,Q$2,$X$11,FALSE)</f>
        <v>52.133500576019287</v>
      </c>
      <c r="Q6" s="87">
        <f>[1]!ripe_x(P6,$X$11,B6,0,C6)</f>
        <v>16.304695159891072</v>
      </c>
      <c r="S6" s="26">
        <v>65</v>
      </c>
      <c r="T6" s="26">
        <v>447</v>
      </c>
      <c r="W6" s="26" t="s">
        <v>453</v>
      </c>
      <c r="X6" s="85" t="s">
        <v>454</v>
      </c>
    </row>
    <row r="7" spans="1:24" s="26" customFormat="1" ht="15.75" thickBot="1" x14ac:dyDescent="0.3">
      <c r="A7" s="62"/>
      <c r="B7" s="50">
        <v>450.81</v>
      </c>
      <c r="C7" s="50">
        <v>199.74</v>
      </c>
      <c r="D7" s="33" t="s">
        <v>378</v>
      </c>
      <c r="E7" s="27">
        <v>10.43</v>
      </c>
      <c r="F7" s="28">
        <f t="shared" si="0"/>
        <v>7.795240957285106</v>
      </c>
      <c r="G7" s="65"/>
      <c r="H7" s="53" t="s">
        <v>468</v>
      </c>
      <c r="I7" s="29"/>
      <c r="J7" s="30">
        <v>37.49</v>
      </c>
      <c r="K7" s="31"/>
      <c r="N7" s="87">
        <f>[1]!Olekuvorrand(T7,$X$6,S7,5,$X$11,H7,$X$11,FALSE)</f>
        <v>62.181770801544189</v>
      </c>
      <c r="O7" s="87">
        <f>[1]!ripe_x(N7,$X$11,B7,0,C7)</f>
        <v>13.669936117176178</v>
      </c>
      <c r="P7" s="87">
        <f>[1]!Olekuvorrand(T7,$X$6,S7,5,$X$11,Q$2,$X$11,FALSE)</f>
        <v>52.133500576019287</v>
      </c>
      <c r="Q7" s="87">
        <f>[1]!ripe_x(P7,$X$11,B7,0,C7)</f>
        <v>16.304695159891072</v>
      </c>
      <c r="S7" s="26">
        <v>65</v>
      </c>
      <c r="T7" s="26">
        <v>447</v>
      </c>
      <c r="W7" s="26" t="s">
        <v>455</v>
      </c>
      <c r="X7" s="85" t="s">
        <v>456</v>
      </c>
    </row>
    <row r="8" spans="1:24" s="2" customFormat="1" x14ac:dyDescent="0.25">
      <c r="A8" s="60" t="s">
        <v>383</v>
      </c>
      <c r="B8" s="48">
        <v>450.74</v>
      </c>
      <c r="C8" s="48">
        <v>197.91</v>
      </c>
      <c r="D8" s="32"/>
      <c r="E8" s="16">
        <v>10.99</v>
      </c>
      <c r="F8" s="17">
        <f t="shared" si="0"/>
        <v>8.293585886576718</v>
      </c>
      <c r="G8" s="63" t="s">
        <v>436</v>
      </c>
      <c r="H8" s="51" t="s">
        <v>406</v>
      </c>
      <c r="I8" s="18"/>
      <c r="J8" s="19">
        <v>38.1</v>
      </c>
      <c r="K8" s="20"/>
      <c r="N8" s="87">
        <f>[1]!Olekuvorrand(T8,$X$6,S8,5,$X$11,H8,$X$11,FALSE)</f>
        <v>62.490999698638916</v>
      </c>
      <c r="O8" s="87">
        <f>[1]!ripe_x(N8,$X$11,B8,0,C8)</f>
        <v>13.572147588054554</v>
      </c>
      <c r="P8" s="87">
        <f>[1]!Olekuvorrand(T8,$X$6,S8,5,$X$11,Q$2,$X$11,FALSE)</f>
        <v>52.133500576019287</v>
      </c>
      <c r="Q8" s="87">
        <f>[1]!ripe_x(P8,$X$11,B8,0,C8)</f>
        <v>16.268561701477836</v>
      </c>
      <c r="R8" s="26"/>
      <c r="S8" s="26">
        <v>65</v>
      </c>
      <c r="T8" s="26">
        <v>447</v>
      </c>
      <c r="U8" s="26"/>
      <c r="V8" s="26"/>
      <c r="W8" s="26" t="s">
        <v>457</v>
      </c>
      <c r="X8" s="85" t="s">
        <v>458</v>
      </c>
    </row>
    <row r="9" spans="1:24" s="2" customFormat="1" x14ac:dyDescent="0.25">
      <c r="A9" s="61"/>
      <c r="B9" s="49">
        <v>450.74</v>
      </c>
      <c r="C9" s="49">
        <v>197.91</v>
      </c>
      <c r="D9" s="34" t="s">
        <v>379</v>
      </c>
      <c r="E9" s="11">
        <v>10.73</v>
      </c>
      <c r="F9" s="12">
        <f t="shared" si="0"/>
        <v>8.0335858865767165</v>
      </c>
      <c r="G9" s="64"/>
      <c r="H9" s="52" t="s">
        <v>406</v>
      </c>
      <c r="I9" s="13"/>
      <c r="J9" s="14">
        <v>38.28</v>
      </c>
      <c r="K9" s="15"/>
      <c r="N9" s="87">
        <f>[1]!Olekuvorrand(T9,$X$6,S9,5,$X$11,H9,$X$11,FALSE)</f>
        <v>62.490999698638916</v>
      </c>
      <c r="O9" s="87">
        <f>[1]!ripe_x(N9,$X$11,B9,0,C9)</f>
        <v>13.572147588054554</v>
      </c>
      <c r="P9" s="87">
        <f>[1]!Olekuvorrand(T9,$X$6,S9,5,$X$11,Q$2,$X$11,FALSE)</f>
        <v>52.133500576019287</v>
      </c>
      <c r="Q9" s="87">
        <f>[1]!ripe_x(P9,$X$11,B9,0,C9)</f>
        <v>16.268561701477836</v>
      </c>
      <c r="R9" s="26"/>
      <c r="S9" s="26">
        <v>65</v>
      </c>
      <c r="T9" s="26">
        <v>447</v>
      </c>
      <c r="U9" s="26"/>
      <c r="V9" s="26"/>
      <c r="W9" s="26" t="s">
        <v>459</v>
      </c>
      <c r="X9" s="85">
        <v>76000</v>
      </c>
    </row>
    <row r="10" spans="1:24" s="2" customFormat="1" ht="15.75" thickBot="1" x14ac:dyDescent="0.3">
      <c r="A10" s="62"/>
      <c r="B10" s="50">
        <v>450.74</v>
      </c>
      <c r="C10" s="50">
        <v>197.91</v>
      </c>
      <c r="D10" s="33" t="s">
        <v>378</v>
      </c>
      <c r="E10" s="21">
        <v>10.81</v>
      </c>
      <c r="F10" s="22">
        <f t="shared" si="0"/>
        <v>8.1135858865767183</v>
      </c>
      <c r="G10" s="65"/>
      <c r="H10" s="53" t="s">
        <v>406</v>
      </c>
      <c r="I10" s="23"/>
      <c r="J10" s="24">
        <v>38.21</v>
      </c>
      <c r="K10" s="25"/>
      <c r="N10" s="87">
        <f>[1]!Olekuvorrand(T10,$X$6,S10,5,$X$11,H10,$X$11,FALSE)</f>
        <v>62.490999698638916</v>
      </c>
      <c r="O10" s="87">
        <f>[1]!ripe_x(N10,$X$11,B10,0,C10)</f>
        <v>13.572147588054554</v>
      </c>
      <c r="P10" s="87">
        <f>[1]!Olekuvorrand(T10,$X$6,S10,5,$X$11,Q$2,$X$11,FALSE)</f>
        <v>52.133500576019287</v>
      </c>
      <c r="Q10" s="87">
        <f>[1]!ripe_x(P10,$X$11,B10,0,C10)</f>
        <v>16.268561701477836</v>
      </c>
      <c r="R10" s="26"/>
      <c r="S10" s="26">
        <v>65</v>
      </c>
      <c r="T10" s="26">
        <v>447</v>
      </c>
      <c r="U10" s="26"/>
      <c r="V10" s="26"/>
      <c r="W10" s="26" t="s">
        <v>460</v>
      </c>
      <c r="X10" s="85" t="s">
        <v>461</v>
      </c>
    </row>
    <row r="11" spans="1:24" s="2" customFormat="1" x14ac:dyDescent="0.25">
      <c r="A11" s="60" t="s">
        <v>384</v>
      </c>
      <c r="B11" s="48">
        <v>443.31</v>
      </c>
      <c r="C11" s="48">
        <v>62.87</v>
      </c>
      <c r="D11" s="40"/>
      <c r="E11" s="36">
        <v>16.11</v>
      </c>
      <c r="F11" s="17">
        <f t="shared" si="0"/>
        <v>14.812940328812505</v>
      </c>
      <c r="G11" s="63" t="s">
        <v>436</v>
      </c>
      <c r="H11" s="51" t="s">
        <v>405</v>
      </c>
      <c r="I11" s="18"/>
      <c r="J11" s="19">
        <v>38.68</v>
      </c>
      <c r="K11" s="20"/>
      <c r="N11" s="87">
        <f>[1]!Olekuvorrand(T11,$X$6,S11,5,$X$11,H11,$X$11,FALSE)</f>
        <v>62.349498271942139</v>
      </c>
      <c r="O11" s="87">
        <f>[1]!ripe_x(N11,$X$11,B11,0,C11)</f>
        <v>6.5022905668262663</v>
      </c>
      <c r="P11" s="87">
        <f>[1]!Olekuvorrand(T11,$X$6,S11,5,$X$11,Q$2,$X$11,FALSE)</f>
        <v>51.980555057525635</v>
      </c>
      <c r="Q11" s="87">
        <f>[1]!ripe_x(P11,$X$11,B11,0,C11)</f>
        <v>7.7993502380137611</v>
      </c>
      <c r="R11" s="26"/>
      <c r="S11" s="26">
        <v>65</v>
      </c>
      <c r="T11" s="26">
        <v>443</v>
      </c>
      <c r="U11" s="26"/>
      <c r="V11" s="26"/>
      <c r="W11" s="26" t="s">
        <v>462</v>
      </c>
      <c r="X11" s="85" t="s">
        <v>463</v>
      </c>
    </row>
    <row r="12" spans="1:24" s="2" customFormat="1" x14ac:dyDescent="0.25">
      <c r="A12" s="61"/>
      <c r="B12" s="49">
        <v>443.31</v>
      </c>
      <c r="C12" s="49">
        <v>62.87</v>
      </c>
      <c r="D12" s="41" t="s">
        <v>379</v>
      </c>
      <c r="E12" s="35">
        <v>17.05</v>
      </c>
      <c r="F12" s="12">
        <f t="shared" si="0"/>
        <v>15.752940328812503</v>
      </c>
      <c r="G12" s="64"/>
      <c r="H12" s="52" t="s">
        <v>405</v>
      </c>
      <c r="I12" s="13"/>
      <c r="J12" s="14">
        <v>38.53</v>
      </c>
      <c r="K12" s="15"/>
      <c r="N12" s="87">
        <f>[1]!Olekuvorrand(T12,$X$6,S12,5,$X$11,H12,$X$11,FALSE)</f>
        <v>62.349498271942139</v>
      </c>
      <c r="O12" s="87">
        <f>[1]!ripe_x(N12,$X$11,B12,0,C12)</f>
        <v>6.5022905668262663</v>
      </c>
      <c r="P12" s="87">
        <f>[1]!Olekuvorrand(T12,$X$6,S12,5,$X$11,Q$2,$X$11,FALSE)</f>
        <v>51.980555057525635</v>
      </c>
      <c r="Q12" s="87">
        <f>[1]!ripe_x(P12,$X$11,B12,0,C12)</f>
        <v>7.7993502380137611</v>
      </c>
      <c r="R12" s="26"/>
      <c r="S12" s="26">
        <v>65</v>
      </c>
      <c r="T12" s="26">
        <v>443</v>
      </c>
      <c r="U12" s="26"/>
      <c r="V12" s="26"/>
      <c r="W12" s="26" t="s">
        <v>464</v>
      </c>
      <c r="X12" s="85">
        <v>60000</v>
      </c>
    </row>
    <row r="13" spans="1:24" s="2" customFormat="1" ht="15.75" thickBot="1" x14ac:dyDescent="0.3">
      <c r="A13" s="62"/>
      <c r="B13" s="50">
        <v>443.31</v>
      </c>
      <c r="C13" s="50">
        <v>62.87</v>
      </c>
      <c r="D13" s="42" t="s">
        <v>378</v>
      </c>
      <c r="E13" s="37">
        <v>17.260000000000002</v>
      </c>
      <c r="F13" s="22">
        <f t="shared" si="0"/>
        <v>15.962940328812504</v>
      </c>
      <c r="G13" s="65"/>
      <c r="H13" s="53" t="s">
        <v>405</v>
      </c>
      <c r="I13" s="23"/>
      <c r="J13" s="24">
        <v>38.51</v>
      </c>
      <c r="K13" s="25"/>
      <c r="N13" s="87">
        <f>[1]!Olekuvorrand(T13,$X$6,S13,5,$X$11,H13,$X$11,FALSE)</f>
        <v>62.349498271942139</v>
      </c>
      <c r="O13" s="87">
        <f>[1]!ripe_x(N13,$X$11,B13,0,C13)</f>
        <v>6.5022905668262663</v>
      </c>
      <c r="P13" s="87">
        <f>[1]!Olekuvorrand(T13,$X$6,S13,5,$X$11,Q$2,$X$11,FALSE)</f>
        <v>51.980555057525635</v>
      </c>
      <c r="Q13" s="87">
        <f>[1]!ripe_x(P13,$X$11,B13,0,C13)</f>
        <v>7.7993502380137611</v>
      </c>
      <c r="R13" s="26"/>
      <c r="S13" s="26">
        <v>65</v>
      </c>
      <c r="T13" s="26">
        <v>443</v>
      </c>
      <c r="U13" s="26"/>
      <c r="V13" s="26"/>
      <c r="W13" s="26" t="s">
        <v>465</v>
      </c>
      <c r="X13" s="85"/>
    </row>
    <row r="14" spans="1:24" s="2" customFormat="1" x14ac:dyDescent="0.25">
      <c r="A14" s="60" t="s">
        <v>385</v>
      </c>
      <c r="B14" s="48">
        <v>444.94</v>
      </c>
      <c r="C14" s="48">
        <v>119.05</v>
      </c>
      <c r="D14" s="32"/>
      <c r="E14" s="16">
        <v>13.06</v>
      </c>
      <c r="F14" s="17">
        <f t="shared" si="0"/>
        <v>11.026821604069756</v>
      </c>
      <c r="G14" s="63" t="s">
        <v>435</v>
      </c>
      <c r="H14" s="51" t="s">
        <v>404</v>
      </c>
      <c r="I14" s="18"/>
      <c r="J14" s="19">
        <v>43.06</v>
      </c>
      <c r="K14" s="20"/>
      <c r="N14" s="87">
        <f>[1]!Olekuvorrand(T14,$X$6,S14,5,$X$11,H14,$X$11,FALSE)</f>
        <v>61.934053897857666</v>
      </c>
      <c r="O14" s="87">
        <f>[1]!ripe_x(N14,$X$11,B14,0,C14)</f>
        <v>10.617948848617953</v>
      </c>
      <c r="P14" s="87">
        <f>[1]!Olekuvorrand(T14,$X$6,S14,5,$X$11,Q$2,$X$11,FALSE)</f>
        <v>51.980555057525635</v>
      </c>
      <c r="Q14" s="87">
        <f>[1]!ripe_x(P14,$X$11,B14,0,C14)</f>
        <v>12.651127244548196</v>
      </c>
      <c r="R14" s="26"/>
      <c r="S14" s="26">
        <v>65</v>
      </c>
      <c r="T14" s="26">
        <v>443</v>
      </c>
      <c r="U14" s="26"/>
      <c r="V14" s="26"/>
      <c r="W14" s="26" t="s">
        <v>466</v>
      </c>
      <c r="X14" s="85" t="s">
        <v>467</v>
      </c>
    </row>
    <row r="15" spans="1:24" s="2" customFormat="1" x14ac:dyDescent="0.25">
      <c r="A15" s="61"/>
      <c r="B15" s="49">
        <v>444.94</v>
      </c>
      <c r="C15" s="49">
        <v>119.05</v>
      </c>
      <c r="D15" s="34" t="s">
        <v>379</v>
      </c>
      <c r="E15" s="11">
        <v>12.87</v>
      </c>
      <c r="F15" s="12">
        <f t="shared" si="0"/>
        <v>10.836821604069758</v>
      </c>
      <c r="G15" s="64"/>
      <c r="H15" s="52" t="s">
        <v>404</v>
      </c>
      <c r="I15" s="13"/>
      <c r="J15" s="14">
        <v>43.05</v>
      </c>
      <c r="K15" s="15"/>
      <c r="N15" s="87">
        <f>[1]!Olekuvorrand(T15,$X$6,S15,5,$X$11,H15,$X$11,FALSE)</f>
        <v>61.934053897857666</v>
      </c>
      <c r="O15" s="87">
        <f>[1]!ripe_x(N15,$X$11,B15,0,C15)</f>
        <v>10.617948848617953</v>
      </c>
      <c r="P15" s="87">
        <f>[1]!Olekuvorrand(T15,$X$6,S15,5,$X$11,Q$2,$X$11,FALSE)</f>
        <v>51.980555057525635</v>
      </c>
      <c r="Q15" s="87">
        <f>[1]!ripe_x(P15,$X$11,B15,0,C15)</f>
        <v>12.651127244548196</v>
      </c>
      <c r="R15" s="26"/>
      <c r="S15" s="26">
        <v>65</v>
      </c>
      <c r="T15" s="26">
        <v>443</v>
      </c>
      <c r="U15" s="26"/>
      <c r="V15" s="26"/>
      <c r="W15" s="26"/>
      <c r="X15" s="85"/>
    </row>
    <row r="16" spans="1:24" s="2" customFormat="1" ht="15.75" thickBot="1" x14ac:dyDescent="0.3">
      <c r="A16" s="61"/>
      <c r="B16" s="49">
        <v>444.94</v>
      </c>
      <c r="C16" s="50">
        <v>119.05</v>
      </c>
      <c r="D16" s="33" t="s">
        <v>378</v>
      </c>
      <c r="E16" s="21">
        <v>12.44</v>
      </c>
      <c r="F16" s="22">
        <f t="shared" si="0"/>
        <v>10.406821604069759</v>
      </c>
      <c r="G16" s="65"/>
      <c r="H16" s="53" t="s">
        <v>404</v>
      </c>
      <c r="I16" s="23"/>
      <c r="J16" s="24">
        <v>43.01</v>
      </c>
      <c r="K16" s="25"/>
      <c r="N16" s="87">
        <f>[1]!Olekuvorrand(T16,$X$6,S16,5,$X$11,H16,$X$11,FALSE)</f>
        <v>61.934053897857666</v>
      </c>
      <c r="O16" s="87">
        <f>[1]!ripe_x(N16,$X$11,B16,0,C16)</f>
        <v>10.617948848617953</v>
      </c>
      <c r="P16" s="87">
        <f>[1]!Olekuvorrand(T16,$X$6,S16,5,$X$11,Q$2,$X$11,FALSE)</f>
        <v>51.980555057525635</v>
      </c>
      <c r="Q16" s="87">
        <f>[1]!ripe_x(P16,$X$11,B16,0,C16)</f>
        <v>12.651127244548196</v>
      </c>
      <c r="R16" s="26"/>
      <c r="S16" s="26">
        <v>65</v>
      </c>
      <c r="T16" s="26">
        <v>443</v>
      </c>
      <c r="U16" s="26"/>
      <c r="V16" s="26"/>
      <c r="W16" s="26"/>
      <c r="X16" s="85"/>
    </row>
    <row r="17" spans="1:24" s="26" customFormat="1" x14ac:dyDescent="0.25">
      <c r="A17" s="61"/>
      <c r="B17" s="49">
        <v>444.94</v>
      </c>
      <c r="C17" s="54">
        <v>139.32</v>
      </c>
      <c r="D17" s="39" t="s">
        <v>376</v>
      </c>
      <c r="E17" s="16">
        <v>7.02</v>
      </c>
      <c r="F17" s="17">
        <f t="shared" si="0"/>
        <v>3.9184272872785115</v>
      </c>
      <c r="G17" s="63" t="s">
        <v>438</v>
      </c>
      <c r="H17" s="51" t="s">
        <v>437</v>
      </c>
      <c r="I17" s="18">
        <v>12.42</v>
      </c>
      <c r="J17" s="19">
        <v>42.86</v>
      </c>
      <c r="K17" s="20"/>
      <c r="N17" s="87">
        <f>[1]!Olekuvorrand(T17,$X$6,S17,5,$X$11,H17,$X$11,FALSE)</f>
        <v>66.932380199432373</v>
      </c>
      <c r="O17" s="87">
        <f>[1]!ripe_x(N17,$X$11,B17,0,C17)</f>
        <v>10.782728504941478</v>
      </c>
      <c r="P17" s="87">
        <f>[1]!Olekuvorrand(T17,$X$6,S17,5,$X$11,Q$2,$X$11,FALSE)</f>
        <v>51.980555057525635</v>
      </c>
      <c r="Q17" s="87">
        <f>[1]!ripe_x(P17,$X$11,B17,0,C17)</f>
        <v>13.884301217662966</v>
      </c>
      <c r="S17" s="26">
        <v>65</v>
      </c>
      <c r="T17" s="26">
        <v>443</v>
      </c>
      <c r="X17" s="85"/>
    </row>
    <row r="18" spans="1:24" s="26" customFormat="1" x14ac:dyDescent="0.25">
      <c r="A18" s="61"/>
      <c r="B18" s="49">
        <v>444.94</v>
      </c>
      <c r="C18" s="55">
        <v>139.32</v>
      </c>
      <c r="D18" s="34" t="s">
        <v>416</v>
      </c>
      <c r="E18" s="27">
        <v>6.84</v>
      </c>
      <c r="F18" s="28">
        <f t="shared" si="0"/>
        <v>3.7384272872785118</v>
      </c>
      <c r="G18" s="64"/>
      <c r="H18" s="52" t="s">
        <v>437</v>
      </c>
      <c r="I18" s="29">
        <v>13.1</v>
      </c>
      <c r="J18" s="30">
        <v>42.62</v>
      </c>
      <c r="K18" s="31"/>
      <c r="N18" s="87">
        <f>[1]!Olekuvorrand(T18,$X$6,S18,5,$X$11,H18,$X$11,FALSE)</f>
        <v>66.932380199432373</v>
      </c>
      <c r="O18" s="87">
        <f>[1]!ripe_x(N18,$X$11,B18,0,C18)</f>
        <v>10.782728504941478</v>
      </c>
      <c r="P18" s="87">
        <f>[1]!Olekuvorrand(T18,$X$6,S18,5,$X$11,Q$2,$X$11,FALSE)</f>
        <v>51.980555057525635</v>
      </c>
      <c r="Q18" s="87">
        <f>[1]!ripe_x(P18,$X$11,B18,0,C18)</f>
        <v>13.884301217662966</v>
      </c>
      <c r="S18" s="26">
        <v>65</v>
      </c>
      <c r="T18" s="26">
        <v>443</v>
      </c>
    </row>
    <row r="19" spans="1:24" s="26" customFormat="1" ht="15.75" thickBot="1" x14ac:dyDescent="0.3">
      <c r="A19" s="62"/>
      <c r="B19" s="50">
        <v>444.94</v>
      </c>
      <c r="C19" s="56">
        <v>139.32</v>
      </c>
      <c r="D19" s="33" t="s">
        <v>417</v>
      </c>
      <c r="E19" s="21">
        <v>7</v>
      </c>
      <c r="F19" s="22">
        <f t="shared" si="0"/>
        <v>3.898427287278512</v>
      </c>
      <c r="G19" s="65"/>
      <c r="H19" s="53" t="s">
        <v>437</v>
      </c>
      <c r="I19" s="23">
        <v>13.15</v>
      </c>
      <c r="J19" s="24">
        <v>42.61</v>
      </c>
      <c r="K19" s="25"/>
      <c r="N19" s="87">
        <f>[1]!Olekuvorrand(T19,$X$6,S19,5,$X$11,H19,$X$11,FALSE)</f>
        <v>66.932380199432373</v>
      </c>
      <c r="O19" s="87">
        <f>[1]!ripe_x(N19,$X$11,B19,0,C19)</f>
        <v>10.782728504941478</v>
      </c>
      <c r="P19" s="87">
        <f>[1]!Olekuvorrand(T19,$X$6,S19,5,$X$11,Q$2,$X$11,FALSE)</f>
        <v>51.980555057525635</v>
      </c>
      <c r="Q19" s="87">
        <f>[1]!ripe_x(P19,$X$11,B19,0,C19)</f>
        <v>13.884301217662966</v>
      </c>
      <c r="S19" s="26">
        <v>65</v>
      </c>
      <c r="T19" s="26">
        <v>443</v>
      </c>
    </row>
    <row r="20" spans="1:24" s="2" customFormat="1" x14ac:dyDescent="0.25">
      <c r="A20" s="60" t="s">
        <v>386</v>
      </c>
      <c r="B20" s="48">
        <v>443.02</v>
      </c>
      <c r="C20" s="48">
        <v>361.04</v>
      </c>
      <c r="D20" s="32"/>
      <c r="E20" s="16">
        <v>17.13</v>
      </c>
      <c r="F20" s="17">
        <f t="shared" si="0"/>
        <v>15.538446225440227</v>
      </c>
      <c r="G20" s="63" t="s">
        <v>436</v>
      </c>
      <c r="H20" s="51" t="s">
        <v>408</v>
      </c>
      <c r="I20" s="18"/>
      <c r="J20" s="19">
        <v>41.57</v>
      </c>
      <c r="K20" s="20"/>
      <c r="N20" s="87">
        <f>[1]!Olekuvorrand(T20,$X$6,S20,5,$X$11,H20,$X$11,FALSE)</f>
        <v>62.244951725006104</v>
      </c>
      <c r="O20" s="87">
        <f>[1]!ripe_x(N20,$X$11,B20,0,C20)</f>
        <v>8.0598842080626678</v>
      </c>
      <c r="P20" s="87">
        <f>[1]!Olekuvorrand(T20,$X$6,S20,5,$X$11,Q$2,$X$11,FALSE)</f>
        <v>51.980555057525635</v>
      </c>
      <c r="Q20" s="87">
        <f>[1]!ripe_x(P20,$X$11,B20,0,C20)</f>
        <v>9.6514379826224381</v>
      </c>
      <c r="R20" s="26"/>
      <c r="S20" s="26">
        <v>65</v>
      </c>
      <c r="T20" s="26">
        <v>443</v>
      </c>
    </row>
    <row r="21" spans="1:24" s="2" customFormat="1" x14ac:dyDescent="0.25">
      <c r="A21" s="61"/>
      <c r="B21" s="49">
        <v>443.02</v>
      </c>
      <c r="C21" s="49">
        <v>361.04</v>
      </c>
      <c r="D21" s="34" t="s">
        <v>379</v>
      </c>
      <c r="E21" s="11">
        <v>17.309999999999999</v>
      </c>
      <c r="F21" s="12">
        <f t="shared" si="0"/>
        <v>15.718446225440227</v>
      </c>
      <c r="G21" s="64"/>
      <c r="H21" s="52" t="s">
        <v>408</v>
      </c>
      <c r="I21" s="13"/>
      <c r="J21" s="14">
        <v>41.51</v>
      </c>
      <c r="K21" s="15"/>
      <c r="N21" s="87">
        <f>[1]!Olekuvorrand(T21,$X$6,S21,5,$X$11,H21,$X$11,FALSE)</f>
        <v>62.244951725006104</v>
      </c>
      <c r="O21" s="87">
        <f>[1]!ripe_x(N21,$X$11,B21,0,C21)</f>
        <v>8.0598842080626678</v>
      </c>
      <c r="P21" s="87">
        <f>[1]!Olekuvorrand(T21,$X$6,S21,5,$X$11,Q$2,$X$11,FALSE)</f>
        <v>51.980555057525635</v>
      </c>
      <c r="Q21" s="87">
        <f>[1]!ripe_x(P21,$X$11,B21,0,C21)</f>
        <v>9.6514379826224381</v>
      </c>
      <c r="R21" s="26"/>
      <c r="S21" s="26">
        <v>65</v>
      </c>
      <c r="T21" s="26">
        <v>443</v>
      </c>
    </row>
    <row r="22" spans="1:24" s="2" customFormat="1" ht="15.75" thickBot="1" x14ac:dyDescent="0.3">
      <c r="A22" s="62"/>
      <c r="B22" s="50">
        <v>443.02</v>
      </c>
      <c r="C22" s="50">
        <v>361.04</v>
      </c>
      <c r="D22" s="33" t="s">
        <v>380</v>
      </c>
      <c r="E22" s="21">
        <v>17.02</v>
      </c>
      <c r="F22" s="22">
        <f t="shared" si="0"/>
        <v>15.428446225440227</v>
      </c>
      <c r="G22" s="65"/>
      <c r="H22" s="53" t="s">
        <v>408</v>
      </c>
      <c r="I22" s="23"/>
      <c r="J22" s="24">
        <v>41.49</v>
      </c>
      <c r="K22" s="25"/>
      <c r="N22" s="87">
        <f>[1]!Olekuvorrand(T22,$X$6,S22,5,$X$11,H22,$X$11,FALSE)</f>
        <v>62.244951725006104</v>
      </c>
      <c r="O22" s="87">
        <f>[1]!ripe_x(N22,$X$11,B22,0,C22)</f>
        <v>8.0598842080626678</v>
      </c>
      <c r="P22" s="87">
        <f>[1]!Olekuvorrand(T22,$X$6,S22,5,$X$11,Q$2,$X$11,FALSE)</f>
        <v>51.980555057525635</v>
      </c>
      <c r="Q22" s="87">
        <f>[1]!ripe_x(P22,$X$11,B22,0,C22)</f>
        <v>9.6514379826224381</v>
      </c>
      <c r="R22" s="26"/>
      <c r="S22" s="26">
        <v>65</v>
      </c>
      <c r="T22" s="26">
        <v>443</v>
      </c>
    </row>
    <row r="23" spans="1:24" s="2" customFormat="1" x14ac:dyDescent="0.25">
      <c r="A23" s="60" t="s">
        <v>387</v>
      </c>
      <c r="B23" s="48">
        <v>350.01</v>
      </c>
      <c r="C23" s="48">
        <v>277.79000000000002</v>
      </c>
      <c r="D23" s="32"/>
      <c r="E23" s="16">
        <v>15.68</v>
      </c>
      <c r="F23" s="17">
        <f t="shared" si="0"/>
        <v>14.145482521238421</v>
      </c>
      <c r="G23" s="63" t="s">
        <v>436</v>
      </c>
      <c r="H23" s="51" t="s">
        <v>407</v>
      </c>
      <c r="I23" s="18"/>
      <c r="J23" s="19">
        <v>43.33</v>
      </c>
      <c r="K23" s="20"/>
      <c r="N23" s="87">
        <f>[1]!Olekuvorrand(T23,$X$6,S23,5,$X$11,H23,$X$11,FALSE)</f>
        <v>60.953080654144287</v>
      </c>
      <c r="O23" s="87">
        <f>[1]!ripe_x(N23,$X$11,B23,0,C23)</f>
        <v>5.5788943111750564</v>
      </c>
      <c r="P23" s="87">
        <f>[1]!Olekuvorrand(T23,$X$6,S23,5,$X$11,Q$2,$X$11,FALSE)</f>
        <v>47.804176807403564</v>
      </c>
      <c r="Q23" s="87">
        <f>[1]!ripe_x(P23,$X$11,B23,0,C23)</f>
        <v>7.1134117899366345</v>
      </c>
      <c r="R23" s="26"/>
      <c r="S23" s="26">
        <v>65</v>
      </c>
      <c r="T23" s="26">
        <v>353</v>
      </c>
    </row>
    <row r="24" spans="1:24" s="2" customFormat="1" x14ac:dyDescent="0.25">
      <c r="A24" s="61"/>
      <c r="B24" s="49">
        <v>350.01</v>
      </c>
      <c r="C24" s="49">
        <v>277.79000000000002</v>
      </c>
      <c r="D24" s="34" t="s">
        <v>379</v>
      </c>
      <c r="E24" s="11">
        <v>15.48</v>
      </c>
      <c r="F24" s="12">
        <f t="shared" si="0"/>
        <v>13.945482521238421</v>
      </c>
      <c r="G24" s="64"/>
      <c r="H24" s="52" t="s">
        <v>407</v>
      </c>
      <c r="I24" s="13"/>
      <c r="J24" s="14">
        <v>43.43</v>
      </c>
      <c r="K24" s="15"/>
      <c r="N24" s="87">
        <f>[1]!Olekuvorrand(T24,$X$6,S24,5,$X$11,H24,$X$11,FALSE)</f>
        <v>60.953080654144287</v>
      </c>
      <c r="O24" s="87">
        <f>[1]!ripe_x(N24,$X$11,B24,0,C24)</f>
        <v>5.5788943111750564</v>
      </c>
      <c r="P24" s="87">
        <f>[1]!Olekuvorrand(T24,$X$6,S24,5,$X$11,Q$2,$X$11,FALSE)</f>
        <v>47.804176807403564</v>
      </c>
      <c r="Q24" s="87">
        <f>[1]!ripe_x(P24,$X$11,B24,0,C24)</f>
        <v>7.1134117899366345</v>
      </c>
      <c r="R24" s="26"/>
      <c r="S24" s="26">
        <v>65</v>
      </c>
      <c r="T24" s="26">
        <v>353</v>
      </c>
    </row>
    <row r="25" spans="1:24" s="2" customFormat="1" ht="15.75" thickBot="1" x14ac:dyDescent="0.3">
      <c r="A25" s="62"/>
      <c r="B25" s="50">
        <v>350.01</v>
      </c>
      <c r="C25" s="50">
        <v>277.79000000000002</v>
      </c>
      <c r="D25" s="33" t="s">
        <v>378</v>
      </c>
      <c r="E25" s="21">
        <v>15.18</v>
      </c>
      <c r="F25" s="22">
        <f t="shared" si="0"/>
        <v>13.645482521238421</v>
      </c>
      <c r="G25" s="65"/>
      <c r="H25" s="53" t="s">
        <v>407</v>
      </c>
      <c r="I25" s="23"/>
      <c r="J25" s="24">
        <v>43.48</v>
      </c>
      <c r="K25" s="25"/>
      <c r="N25" s="87">
        <f>[1]!Olekuvorrand(T25,$X$6,S25,5,$X$11,H25,$X$11,FALSE)</f>
        <v>60.953080654144287</v>
      </c>
      <c r="O25" s="87">
        <f>[1]!ripe_x(N25,$X$11,B25,0,C25)</f>
        <v>5.5788943111750564</v>
      </c>
      <c r="P25" s="87">
        <f>[1]!Olekuvorrand(T25,$X$6,S25,5,$X$11,Q$2,$X$11,FALSE)</f>
        <v>47.804176807403564</v>
      </c>
      <c r="Q25" s="87">
        <f>[1]!ripe_x(P25,$X$11,B25,0,C25)</f>
        <v>7.1134117899366345</v>
      </c>
      <c r="R25" s="26"/>
      <c r="S25" s="26">
        <v>65</v>
      </c>
      <c r="T25" s="26">
        <v>353</v>
      </c>
    </row>
    <row r="26" spans="1:24" s="2" customFormat="1" x14ac:dyDescent="0.25">
      <c r="A26" s="60" t="s">
        <v>388</v>
      </c>
      <c r="B26" s="48">
        <v>449.2</v>
      </c>
      <c r="C26" s="48">
        <v>28.4</v>
      </c>
      <c r="D26" s="32"/>
      <c r="E26" s="16">
        <v>21.11</v>
      </c>
      <c r="F26" s="17">
        <f t="shared" si="0"/>
        <v>20.446960745983461</v>
      </c>
      <c r="G26" s="63" t="s">
        <v>436</v>
      </c>
      <c r="H26" s="51" t="s">
        <v>409</v>
      </c>
      <c r="I26" s="18"/>
      <c r="J26" s="19">
        <v>53.67</v>
      </c>
      <c r="K26" s="20"/>
      <c r="N26" s="87">
        <f>[1]!Olekuvorrand(T26,$X$6,S26,5,$X$11,H26,$X$11,FALSE)</f>
        <v>61.893641948699951</v>
      </c>
      <c r="O26" s="87">
        <f>[1]!ripe_x(N26,$X$11,B26,0,C26)</f>
        <v>3.2727869555308144</v>
      </c>
      <c r="P26" s="87">
        <f>[1]!Olekuvorrand(T26,$X$6,S26,5,$X$11,Q$2,$X$11,FALSE)</f>
        <v>51.466882228851318</v>
      </c>
      <c r="Q26" s="87">
        <f>[1]!ripe_x(P26,$X$11,B26,0,C26)</f>
        <v>3.9358262095473551</v>
      </c>
      <c r="R26" s="26"/>
      <c r="S26" s="26">
        <v>65</v>
      </c>
      <c r="T26" s="26">
        <v>430</v>
      </c>
    </row>
    <row r="27" spans="1:24" s="2" customFormat="1" x14ac:dyDescent="0.25">
      <c r="A27" s="61"/>
      <c r="B27" s="49">
        <v>449.2</v>
      </c>
      <c r="C27" s="49">
        <v>28.4</v>
      </c>
      <c r="D27" s="34" t="s">
        <v>379</v>
      </c>
      <c r="E27" s="11">
        <v>20.100000000000001</v>
      </c>
      <c r="F27" s="12">
        <f t="shared" si="0"/>
        <v>19.436960745983463</v>
      </c>
      <c r="G27" s="64"/>
      <c r="H27" s="52" t="s">
        <v>409</v>
      </c>
      <c r="I27" s="13"/>
      <c r="J27" s="14">
        <v>53.71</v>
      </c>
      <c r="K27" s="15"/>
      <c r="N27" s="87">
        <f>[1]!Olekuvorrand(T27,$X$6,S27,5,$X$11,H27,$X$11,FALSE)</f>
        <v>61.893641948699951</v>
      </c>
      <c r="O27" s="87">
        <f>[1]!ripe_x(N27,$X$11,B27,0,C27)</f>
        <v>3.2727869555308144</v>
      </c>
      <c r="P27" s="87">
        <f>[1]!Olekuvorrand(T27,$X$6,S27,5,$X$11,Q$2,$X$11,FALSE)</f>
        <v>51.466882228851318</v>
      </c>
      <c r="Q27" s="87">
        <f>[1]!ripe_x(P27,$X$11,B27,0,C27)</f>
        <v>3.9358262095473551</v>
      </c>
      <c r="R27" s="26"/>
      <c r="S27" s="26">
        <v>65</v>
      </c>
      <c r="T27" s="26">
        <v>430</v>
      </c>
    </row>
    <row r="28" spans="1:24" s="2" customFormat="1" ht="15.75" thickBot="1" x14ac:dyDescent="0.3">
      <c r="A28" s="62"/>
      <c r="B28" s="50">
        <v>449.2</v>
      </c>
      <c r="C28" s="50">
        <v>28.4</v>
      </c>
      <c r="D28" s="33" t="s">
        <v>378</v>
      </c>
      <c r="E28" s="21">
        <v>19.27</v>
      </c>
      <c r="F28" s="22">
        <f t="shared" si="0"/>
        <v>18.606960745983461</v>
      </c>
      <c r="G28" s="65"/>
      <c r="H28" s="53" t="s">
        <v>409</v>
      </c>
      <c r="I28" s="23"/>
      <c r="J28" s="24">
        <v>53.75</v>
      </c>
      <c r="K28" s="25"/>
      <c r="N28" s="87">
        <f>[1]!Olekuvorrand(T28,$X$6,S28,5,$X$11,H28,$X$11,FALSE)</f>
        <v>61.893641948699951</v>
      </c>
      <c r="O28" s="87">
        <f>[1]!ripe_x(N28,$X$11,B28,0,C28)</f>
        <v>3.2727869555308144</v>
      </c>
      <c r="P28" s="87">
        <f>[1]!Olekuvorrand(T28,$X$6,S28,5,$X$11,Q$2,$X$11,FALSE)</f>
        <v>51.466882228851318</v>
      </c>
      <c r="Q28" s="87">
        <f>[1]!ripe_x(P28,$X$11,B28,0,C28)</f>
        <v>3.9358262095473551</v>
      </c>
      <c r="R28" s="26"/>
      <c r="S28" s="26">
        <v>65</v>
      </c>
      <c r="T28" s="26">
        <v>430</v>
      </c>
    </row>
    <row r="29" spans="1:24" s="2" customFormat="1" x14ac:dyDescent="0.25">
      <c r="A29" s="60" t="s">
        <v>389</v>
      </c>
      <c r="B29" s="48">
        <v>347.58</v>
      </c>
      <c r="C29" s="54">
        <v>16.309999999999999</v>
      </c>
      <c r="D29" s="40" t="s">
        <v>376</v>
      </c>
      <c r="E29" s="16">
        <v>12</v>
      </c>
      <c r="F29" s="17">
        <f t="shared" si="0"/>
        <v>11.581385045214247</v>
      </c>
      <c r="G29" s="63" t="s">
        <v>438</v>
      </c>
      <c r="H29" s="51" t="s">
        <v>439</v>
      </c>
      <c r="I29" s="18">
        <v>19.149999999999999</v>
      </c>
      <c r="J29" s="19">
        <v>52.01</v>
      </c>
      <c r="K29" s="20"/>
      <c r="N29" s="87">
        <f>[1]!Olekuvorrand(T29,$X$6,S29,5,$X$11,H29,$X$11,FALSE)</f>
        <v>67.299306392669678</v>
      </c>
      <c r="O29" s="87">
        <f>[1]!ripe_x(N29,$X$11,B29,0,C29)</f>
        <v>1.3608027649000425</v>
      </c>
      <c r="P29" s="87">
        <f>[1]!Olekuvorrand(T29,$X$6,S29,5,$X$11,Q$2,$X$11,FALSE)</f>
        <v>51.466882228851318</v>
      </c>
      <c r="Q29" s="87">
        <f>[1]!ripe_x(P29,$X$11,B29,0,C29)</f>
        <v>1.7794177196857952</v>
      </c>
      <c r="R29" s="26"/>
      <c r="S29" s="26">
        <v>65</v>
      </c>
      <c r="T29" s="26">
        <v>430</v>
      </c>
    </row>
    <row r="30" spans="1:24" s="2" customFormat="1" x14ac:dyDescent="0.25">
      <c r="A30" s="61"/>
      <c r="B30" s="49">
        <v>347.58</v>
      </c>
      <c r="C30" s="55">
        <v>16.309999999999999</v>
      </c>
      <c r="D30" s="34" t="s">
        <v>419</v>
      </c>
      <c r="E30" s="11">
        <v>12.65</v>
      </c>
      <c r="F30" s="12">
        <f t="shared" si="0"/>
        <v>12.231385045214246</v>
      </c>
      <c r="G30" s="64"/>
      <c r="H30" s="52" t="s">
        <v>439</v>
      </c>
      <c r="I30" s="13">
        <v>19.43</v>
      </c>
      <c r="J30" s="14">
        <v>52.06</v>
      </c>
      <c r="K30" s="15"/>
      <c r="N30" s="87">
        <f>[1]!Olekuvorrand(T30,$X$6,S30,5,$X$11,H30,$X$11,FALSE)</f>
        <v>67.299306392669678</v>
      </c>
      <c r="O30" s="87">
        <f>[1]!ripe_x(N30,$X$11,B30,0,C30)</f>
        <v>1.3608027649000425</v>
      </c>
      <c r="P30" s="87">
        <f>[1]!Olekuvorrand(T30,$X$6,S30,5,$X$11,Q$2,$X$11,FALSE)</f>
        <v>51.466882228851318</v>
      </c>
      <c r="Q30" s="87">
        <f>[1]!ripe_x(P30,$X$11,B30,0,C30)</f>
        <v>1.7794177196857952</v>
      </c>
      <c r="R30" s="26"/>
      <c r="S30" s="26">
        <v>65</v>
      </c>
      <c r="T30" s="26">
        <v>430</v>
      </c>
    </row>
    <row r="31" spans="1:24" s="2" customFormat="1" ht="15.75" thickBot="1" x14ac:dyDescent="0.3">
      <c r="A31" s="62"/>
      <c r="B31" s="50">
        <v>347.58</v>
      </c>
      <c r="C31" s="56">
        <v>16.309999999999999</v>
      </c>
      <c r="D31" s="33" t="s">
        <v>418</v>
      </c>
      <c r="E31" s="21">
        <v>12.99</v>
      </c>
      <c r="F31" s="22">
        <f t="shared" si="0"/>
        <v>12.571385045214246</v>
      </c>
      <c r="G31" s="65"/>
      <c r="H31" s="53" t="s">
        <v>439</v>
      </c>
      <c r="I31" s="23">
        <v>19.75</v>
      </c>
      <c r="J31" s="24">
        <v>52.11</v>
      </c>
      <c r="K31" s="25"/>
      <c r="N31" s="87">
        <f>[1]!Olekuvorrand(T31,$X$6,S31,5,$X$11,H31,$X$11,FALSE)</f>
        <v>67.299306392669678</v>
      </c>
      <c r="O31" s="87">
        <f>[1]!ripe_x(N31,$X$11,B31,0,C31)</f>
        <v>1.3608027649000425</v>
      </c>
      <c r="P31" s="87">
        <f>[1]!Olekuvorrand(T31,$X$6,S31,5,$X$11,Q$2,$X$11,FALSE)</f>
        <v>51.466882228851318</v>
      </c>
      <c r="Q31" s="87">
        <f>[1]!ripe_x(P31,$X$11,B31,0,C31)</f>
        <v>1.7794177196857952</v>
      </c>
      <c r="R31" s="26"/>
      <c r="S31" s="26">
        <v>65</v>
      </c>
      <c r="T31" s="26">
        <v>430</v>
      </c>
    </row>
    <row r="32" spans="1:24" s="2" customFormat="1" x14ac:dyDescent="0.25">
      <c r="A32" s="60" t="s">
        <v>390</v>
      </c>
      <c r="B32" s="48">
        <v>417.31</v>
      </c>
      <c r="C32" s="48">
        <v>287.77</v>
      </c>
      <c r="D32" s="32"/>
      <c r="E32" s="16">
        <v>15.32</v>
      </c>
      <c r="F32" s="17">
        <f t="shared" si="0"/>
        <v>13.224831117529799</v>
      </c>
      <c r="G32" s="63" t="s">
        <v>436</v>
      </c>
      <c r="H32" s="51" t="s">
        <v>410</v>
      </c>
      <c r="I32" s="18"/>
      <c r="J32" s="19">
        <v>50.6</v>
      </c>
      <c r="K32" s="20"/>
      <c r="N32" s="87">
        <f>[1]!Olekuvorrand(T32,$X$6,S32,5,$X$11,H32,$X$11,FALSE)</f>
        <v>61.578929424285889</v>
      </c>
      <c r="O32" s="87">
        <f>[1]!ripe_x(N32,$X$11,B32,0,C32)</f>
        <v>10.260935976272497</v>
      </c>
      <c r="P32" s="87">
        <f>[1]!Olekuvorrand(T32,$X$6,S32,5,$X$11,Q$2,$X$11,FALSE)</f>
        <v>51.137268543243408</v>
      </c>
      <c r="Q32" s="87">
        <f>[1]!ripe_x(P32,$X$11,B32,0,C32)</f>
        <v>12.3561048587427</v>
      </c>
      <c r="R32" s="26"/>
      <c r="S32" s="26">
        <v>65</v>
      </c>
      <c r="T32" s="26">
        <v>422</v>
      </c>
    </row>
    <row r="33" spans="1:20" s="2" customFormat="1" x14ac:dyDescent="0.25">
      <c r="A33" s="61"/>
      <c r="B33" s="49">
        <v>417.31</v>
      </c>
      <c r="C33" s="49">
        <v>287.77</v>
      </c>
      <c r="D33" s="34" t="s">
        <v>379</v>
      </c>
      <c r="E33" s="11">
        <v>14.84</v>
      </c>
      <c r="F33" s="12">
        <f t="shared" si="0"/>
        <v>12.744831117529795</v>
      </c>
      <c r="G33" s="64"/>
      <c r="H33" s="52" t="s">
        <v>410</v>
      </c>
      <c r="I33" s="13"/>
      <c r="J33" s="14">
        <v>50.57</v>
      </c>
      <c r="K33" s="15"/>
      <c r="N33" s="87">
        <f>[1]!Olekuvorrand(T33,$X$6,S33,5,$X$11,H33,$X$11,FALSE)</f>
        <v>61.578929424285889</v>
      </c>
      <c r="O33" s="87">
        <f>[1]!ripe_x(N33,$X$11,B33,0,C33)</f>
        <v>10.260935976272497</v>
      </c>
      <c r="P33" s="87">
        <f>[1]!Olekuvorrand(T33,$X$6,S33,5,$X$11,Q$2,$X$11,FALSE)</f>
        <v>51.137268543243408</v>
      </c>
      <c r="Q33" s="87">
        <f>[1]!ripe_x(P33,$X$11,B33,0,C33)</f>
        <v>12.3561048587427</v>
      </c>
      <c r="R33" s="26"/>
      <c r="S33" s="26">
        <v>65</v>
      </c>
      <c r="T33" s="26">
        <v>422</v>
      </c>
    </row>
    <row r="34" spans="1:20" s="2" customFormat="1" ht="15.75" thickBot="1" x14ac:dyDescent="0.3">
      <c r="A34" s="62"/>
      <c r="B34" s="50">
        <v>417.31</v>
      </c>
      <c r="C34" s="50">
        <v>287.77</v>
      </c>
      <c r="D34" s="33" t="s">
        <v>378</v>
      </c>
      <c r="E34" s="21">
        <v>13.7</v>
      </c>
      <c r="F34" s="22">
        <f t="shared" si="0"/>
        <v>11.604831117529795</v>
      </c>
      <c r="G34" s="65"/>
      <c r="H34" s="53" t="s">
        <v>410</v>
      </c>
      <c r="I34" s="23"/>
      <c r="J34" s="24">
        <v>50.65</v>
      </c>
      <c r="K34" s="25"/>
      <c r="N34" s="87">
        <f>[1]!Olekuvorrand(T34,$X$6,S34,5,$X$11,H34,$X$11,FALSE)</f>
        <v>61.578929424285889</v>
      </c>
      <c r="O34" s="87">
        <f>[1]!ripe_x(N34,$X$11,B34,0,C34)</f>
        <v>10.260935976272497</v>
      </c>
      <c r="P34" s="87">
        <f>[1]!Olekuvorrand(T34,$X$6,S34,5,$X$11,Q$2,$X$11,FALSE)</f>
        <v>51.137268543243408</v>
      </c>
      <c r="Q34" s="87">
        <f>[1]!ripe_x(P34,$X$11,B34,0,C34)</f>
        <v>12.3561048587427</v>
      </c>
      <c r="R34" s="26"/>
      <c r="S34" s="26">
        <v>65</v>
      </c>
      <c r="T34" s="26">
        <v>422</v>
      </c>
    </row>
    <row r="35" spans="1:20" s="2" customFormat="1" x14ac:dyDescent="0.25">
      <c r="A35" s="60" t="s">
        <v>391</v>
      </c>
      <c r="B35" s="48">
        <v>474.34</v>
      </c>
      <c r="C35" s="48">
        <v>24.34</v>
      </c>
      <c r="D35" s="32"/>
      <c r="E35" s="16">
        <v>19.84</v>
      </c>
      <c r="F35" s="17">
        <f t="shared" si="0"/>
        <v>19.312734632417531</v>
      </c>
      <c r="G35" s="63" t="s">
        <v>436</v>
      </c>
      <c r="H35" s="51" t="s">
        <v>409</v>
      </c>
      <c r="I35" s="18"/>
      <c r="J35" s="19">
        <v>55.86</v>
      </c>
      <c r="K35" s="20"/>
      <c r="N35" s="87">
        <f>[1]!Olekuvorrand(T35,$X$6,S35,5,$X$11,H35,$X$11,FALSE)</f>
        <v>62.29788064956665</v>
      </c>
      <c r="O35" s="87">
        <f>[1]!ripe_x(N35,$X$11,B35,0,C35)</f>
        <v>2.9800909447357169</v>
      </c>
      <c r="P35" s="87">
        <f>[1]!Olekuvorrand(T35,$X$6,S35,5,$X$11,Q$2,$X$11,FALSE)</f>
        <v>52.932560443878174</v>
      </c>
      <c r="Q35" s="87">
        <f>[1]!ripe_x(P35,$X$11,B35,0,C35)</f>
        <v>3.5073563123181857</v>
      </c>
      <c r="R35" s="26"/>
      <c r="S35" s="26">
        <v>65</v>
      </c>
      <c r="T35" s="26">
        <v>469</v>
      </c>
    </row>
    <row r="36" spans="1:20" s="2" customFormat="1" x14ac:dyDescent="0.25">
      <c r="A36" s="61"/>
      <c r="B36" s="49">
        <v>474.34</v>
      </c>
      <c r="C36" s="49">
        <v>24.34</v>
      </c>
      <c r="D36" s="34" t="s">
        <v>379</v>
      </c>
      <c r="E36" s="11">
        <v>20.190000000000001</v>
      </c>
      <c r="F36" s="12">
        <f t="shared" si="0"/>
        <v>19.662734632417532</v>
      </c>
      <c r="G36" s="64"/>
      <c r="H36" s="52" t="s">
        <v>409</v>
      </c>
      <c r="I36" s="13"/>
      <c r="J36" s="14">
        <v>55.91</v>
      </c>
      <c r="K36" s="15"/>
      <c r="N36" s="87">
        <f>[1]!Olekuvorrand(T36,$X$6,S36,5,$X$11,H36,$X$11,FALSE)</f>
        <v>62.29788064956665</v>
      </c>
      <c r="O36" s="87">
        <f>[1]!ripe_x(N36,$X$11,B36,0,C36)</f>
        <v>2.9800909447357169</v>
      </c>
      <c r="P36" s="87">
        <f>[1]!Olekuvorrand(T36,$X$6,S36,5,$X$11,Q$2,$X$11,FALSE)</f>
        <v>52.932560443878174</v>
      </c>
      <c r="Q36" s="87">
        <f>[1]!ripe_x(P36,$X$11,B36,0,C36)</f>
        <v>3.5073563123181857</v>
      </c>
      <c r="R36" s="26"/>
      <c r="S36" s="26">
        <v>65</v>
      </c>
      <c r="T36" s="26">
        <v>469</v>
      </c>
    </row>
    <row r="37" spans="1:20" s="2" customFormat="1" ht="15.75" thickBot="1" x14ac:dyDescent="0.3">
      <c r="A37" s="62"/>
      <c r="B37" s="50">
        <v>474.34</v>
      </c>
      <c r="C37" s="50">
        <v>24.34</v>
      </c>
      <c r="D37" s="33" t="s">
        <v>378</v>
      </c>
      <c r="E37" s="21">
        <v>20.75</v>
      </c>
      <c r="F37" s="22">
        <f t="shared" si="0"/>
        <v>20.222734632417531</v>
      </c>
      <c r="G37" s="65"/>
      <c r="H37" s="53" t="s">
        <v>409</v>
      </c>
      <c r="I37" s="23"/>
      <c r="J37" s="24">
        <v>55.98</v>
      </c>
      <c r="K37" s="25"/>
      <c r="N37" s="87">
        <f>[1]!Olekuvorrand(T37,$X$6,S37,5,$X$11,H37,$X$11,FALSE)</f>
        <v>62.29788064956665</v>
      </c>
      <c r="O37" s="87">
        <f>[1]!ripe_x(N37,$X$11,B37,0,C37)</f>
        <v>2.9800909447357169</v>
      </c>
      <c r="P37" s="87">
        <f>[1]!Olekuvorrand(T37,$X$6,S37,5,$X$11,Q$2,$X$11,FALSE)</f>
        <v>52.932560443878174</v>
      </c>
      <c r="Q37" s="87">
        <f>[1]!ripe_x(P37,$X$11,B37,0,C37)</f>
        <v>3.5073563123181857</v>
      </c>
      <c r="R37" s="26"/>
      <c r="S37" s="26">
        <v>65</v>
      </c>
      <c r="T37" s="26">
        <v>469</v>
      </c>
    </row>
    <row r="38" spans="1:20" s="2" customFormat="1" x14ac:dyDescent="0.25">
      <c r="A38" s="60" t="s">
        <v>392</v>
      </c>
      <c r="B38" s="48">
        <v>492.25</v>
      </c>
      <c r="C38" s="48">
        <v>37.61</v>
      </c>
      <c r="D38" s="32"/>
      <c r="E38" s="16">
        <v>21.5</v>
      </c>
      <c r="F38" s="17">
        <f t="shared" si="0"/>
        <v>20.683942739927001</v>
      </c>
      <c r="G38" s="63" t="s">
        <v>435</v>
      </c>
      <c r="H38" s="51" t="s">
        <v>404</v>
      </c>
      <c r="I38" s="18"/>
      <c r="J38" s="19">
        <v>62.6</v>
      </c>
      <c r="K38" s="20"/>
      <c r="N38" s="87">
        <f>[1]!Olekuvorrand(T38,$X$6,S38,5,$X$11,H38,$X$11,FALSE)</f>
        <v>62.203347682952881</v>
      </c>
      <c r="O38" s="87">
        <f>[1]!ripe_x(N38,$X$11,B38,0,C38)</f>
        <v>4.6593670128051441</v>
      </c>
      <c r="P38" s="87">
        <f>[1]!Olekuvorrand(T38,$X$6,S38,5,$X$11,Q$2,$X$11,FALSE)</f>
        <v>52.932560443878174</v>
      </c>
      <c r="Q38" s="87">
        <f>[1]!ripe_x(P38,$X$11,B38,0,C38)</f>
        <v>5.4754242728781426</v>
      </c>
      <c r="R38" s="26"/>
      <c r="S38" s="26">
        <v>65</v>
      </c>
      <c r="T38" s="26">
        <v>469</v>
      </c>
    </row>
    <row r="39" spans="1:20" s="2" customFormat="1" x14ac:dyDescent="0.25">
      <c r="A39" s="61"/>
      <c r="B39" s="49">
        <v>492.25</v>
      </c>
      <c r="C39" s="49">
        <v>37.61</v>
      </c>
      <c r="D39" s="34" t="s">
        <v>379</v>
      </c>
      <c r="E39" s="11">
        <v>21.76</v>
      </c>
      <c r="F39" s="12">
        <f t="shared" si="0"/>
        <v>20.943942739927003</v>
      </c>
      <c r="G39" s="64"/>
      <c r="H39" s="52" t="s">
        <v>404</v>
      </c>
      <c r="I39" s="13"/>
      <c r="J39" s="14">
        <v>62.55</v>
      </c>
      <c r="K39" s="15"/>
      <c r="N39" s="87">
        <f>[1]!Olekuvorrand(T39,$X$6,S39,5,$X$11,H39,$X$11,FALSE)</f>
        <v>62.203347682952881</v>
      </c>
      <c r="O39" s="87">
        <f>[1]!ripe_x(N39,$X$11,B39,0,C39)</f>
        <v>4.6593670128051441</v>
      </c>
      <c r="P39" s="87">
        <f>[1]!Olekuvorrand(T39,$X$6,S39,5,$X$11,Q$2,$X$11,FALSE)</f>
        <v>52.932560443878174</v>
      </c>
      <c r="Q39" s="87">
        <f>[1]!ripe_x(P39,$X$11,B39,0,C39)</f>
        <v>5.4754242728781426</v>
      </c>
      <c r="R39" s="26"/>
      <c r="S39" s="26">
        <v>65</v>
      </c>
      <c r="T39" s="26">
        <v>469</v>
      </c>
    </row>
    <row r="40" spans="1:20" s="2" customFormat="1" ht="15.75" thickBot="1" x14ac:dyDescent="0.3">
      <c r="A40" s="61"/>
      <c r="B40" s="49">
        <v>492.25</v>
      </c>
      <c r="C40" s="50">
        <v>37.61</v>
      </c>
      <c r="D40" s="33" t="s">
        <v>378</v>
      </c>
      <c r="E40" s="21">
        <v>21.67</v>
      </c>
      <c r="F40" s="22">
        <f t="shared" si="0"/>
        <v>20.853942739927003</v>
      </c>
      <c r="G40" s="64"/>
      <c r="H40" s="52" t="s">
        <v>404</v>
      </c>
      <c r="I40" s="23"/>
      <c r="J40" s="24">
        <v>62.65</v>
      </c>
      <c r="K40" s="25"/>
      <c r="N40" s="87">
        <f>[1]!Olekuvorrand(T40,$X$6,S40,5,$X$11,H40,$X$11,FALSE)</f>
        <v>62.203347682952881</v>
      </c>
      <c r="O40" s="87">
        <f>[1]!ripe_x(N40,$X$11,B40,0,C40)</f>
        <v>4.6593670128051441</v>
      </c>
      <c r="P40" s="87">
        <f>[1]!Olekuvorrand(T40,$X$6,S40,5,$X$11,Q$2,$X$11,FALSE)</f>
        <v>52.932560443878174</v>
      </c>
      <c r="Q40" s="87">
        <f>[1]!ripe_x(P40,$X$11,B40,0,C40)</f>
        <v>5.4754242728781426</v>
      </c>
      <c r="R40" s="26"/>
      <c r="S40" s="26">
        <v>65</v>
      </c>
      <c r="T40" s="26">
        <v>469</v>
      </c>
    </row>
    <row r="41" spans="1:20" s="2" customFormat="1" x14ac:dyDescent="0.25">
      <c r="A41" s="61"/>
      <c r="B41" s="49">
        <v>492.25</v>
      </c>
      <c r="C41" s="54">
        <v>42.79</v>
      </c>
      <c r="D41" s="40" t="s">
        <v>376</v>
      </c>
      <c r="E41" s="16">
        <v>14.67</v>
      </c>
      <c r="F41" s="17">
        <f t="shared" si="0"/>
        <v>13.37861696953826</v>
      </c>
      <c r="G41" s="63" t="s">
        <v>438</v>
      </c>
      <c r="H41" s="51" t="s">
        <v>439</v>
      </c>
      <c r="I41" s="18">
        <v>21.51</v>
      </c>
      <c r="J41" s="19">
        <v>62.16</v>
      </c>
      <c r="K41" s="20"/>
      <c r="N41" s="87">
        <f>[1]!Olekuvorrand(T41,$X$6,S41,5,$X$11,H41,$X$11,FALSE)</f>
        <v>66.976845264434814</v>
      </c>
      <c r="O41" s="87">
        <f>[1]!ripe_x(N41,$X$11,B41,0,C41)</f>
        <v>4.8671905468665377</v>
      </c>
      <c r="P41" s="87">
        <f>[1]!Olekuvorrand(T41,$X$6,S41,5,$X$11,Q$2,$X$11,FALSE)</f>
        <v>52.932560443878174</v>
      </c>
      <c r="Q41" s="87">
        <f>[1]!ripe_x(P41,$X$11,B41,0,C41)</f>
        <v>6.1585735773282755</v>
      </c>
      <c r="R41" s="26"/>
      <c r="S41" s="26">
        <v>65</v>
      </c>
      <c r="T41" s="26">
        <v>469</v>
      </c>
    </row>
    <row r="42" spans="1:20" s="2" customFormat="1" x14ac:dyDescent="0.25">
      <c r="A42" s="61"/>
      <c r="B42" s="49">
        <v>492.25</v>
      </c>
      <c r="C42" s="55">
        <v>42.79</v>
      </c>
      <c r="D42" s="34" t="s">
        <v>421</v>
      </c>
      <c r="E42" s="11">
        <v>15.14</v>
      </c>
      <c r="F42" s="12">
        <f t="shared" si="0"/>
        <v>13.848616969538263</v>
      </c>
      <c r="G42" s="64"/>
      <c r="H42" s="52" t="s">
        <v>439</v>
      </c>
      <c r="I42" s="13">
        <v>21.83</v>
      </c>
      <c r="J42" s="14">
        <v>62.18</v>
      </c>
      <c r="K42" s="15"/>
      <c r="N42" s="87">
        <f>[1]!Olekuvorrand(T42,$X$6,S42,5,$X$11,H42,$X$11,FALSE)</f>
        <v>66.976845264434814</v>
      </c>
      <c r="O42" s="87">
        <f>[1]!ripe_x(N42,$X$11,B42,0,C42)</f>
        <v>4.8671905468665377</v>
      </c>
      <c r="P42" s="87">
        <f>[1]!Olekuvorrand(T42,$X$6,S42,5,$X$11,Q$2,$X$11,FALSE)</f>
        <v>52.932560443878174</v>
      </c>
      <c r="Q42" s="87">
        <f>[1]!ripe_x(P42,$X$11,B42,0,C42)</f>
        <v>6.1585735773282755</v>
      </c>
      <c r="R42" s="26"/>
      <c r="S42" s="26">
        <v>65</v>
      </c>
      <c r="T42" s="26">
        <v>469</v>
      </c>
    </row>
    <row r="43" spans="1:20" s="2" customFormat="1" ht="15.75" thickBot="1" x14ac:dyDescent="0.3">
      <c r="A43" s="62"/>
      <c r="B43" s="50">
        <v>492.25</v>
      </c>
      <c r="C43" s="56">
        <v>42.79</v>
      </c>
      <c r="D43" s="33" t="s">
        <v>420</v>
      </c>
      <c r="E43" s="21">
        <v>14.86</v>
      </c>
      <c r="F43" s="22">
        <f t="shared" si="0"/>
        <v>13.568616969538262</v>
      </c>
      <c r="G43" s="65"/>
      <c r="H43" s="53" t="s">
        <v>439</v>
      </c>
      <c r="I43" s="23">
        <v>21.06</v>
      </c>
      <c r="J43" s="24">
        <v>62.03</v>
      </c>
      <c r="K43" s="25"/>
      <c r="N43" s="87">
        <f>[1]!Olekuvorrand(T43,$X$6,S43,5,$X$11,H43,$X$11,FALSE)</f>
        <v>66.976845264434814</v>
      </c>
      <c r="O43" s="87">
        <f>[1]!ripe_x(N43,$X$11,B43,0,C43)</f>
        <v>4.8671905468665377</v>
      </c>
      <c r="P43" s="87">
        <f>[1]!Olekuvorrand(T43,$X$6,S43,5,$X$11,Q$2,$X$11,FALSE)</f>
        <v>52.932560443878174</v>
      </c>
      <c r="Q43" s="87">
        <f>[1]!ripe_x(P43,$X$11,B43,0,C43)</f>
        <v>6.1585735773282755</v>
      </c>
      <c r="R43" s="26"/>
      <c r="S43" s="26">
        <v>65</v>
      </c>
      <c r="T43" s="26">
        <v>469</v>
      </c>
    </row>
    <row r="44" spans="1:20" s="26" customFormat="1" x14ac:dyDescent="0.25">
      <c r="A44" s="60" t="s">
        <v>393</v>
      </c>
      <c r="B44" s="48">
        <v>337.63</v>
      </c>
      <c r="C44" s="48">
        <v>31.09</v>
      </c>
      <c r="D44" s="40"/>
      <c r="E44" s="16">
        <v>17.420000000000002</v>
      </c>
      <c r="F44" s="17">
        <f t="shared" si="0"/>
        <v>16.851806287227195</v>
      </c>
      <c r="G44" s="63" t="s">
        <v>436</v>
      </c>
      <c r="H44" s="51" t="s">
        <v>404</v>
      </c>
      <c r="I44" s="18"/>
      <c r="J44" s="19">
        <v>62.45</v>
      </c>
      <c r="K44" s="20"/>
      <c r="N44" s="87">
        <f>[1]!Olekuvorrand(T44,$X$6,S44,5,$X$11,H44,$X$11,FALSE)</f>
        <v>61.52421236038208</v>
      </c>
      <c r="O44" s="87">
        <f>[1]!ripe_x(N44,$X$11,B44,0,C44)</f>
        <v>2.6256178433260455</v>
      </c>
      <c r="P44" s="87">
        <f>[1]!Olekuvorrand(T44,$X$6,S44,5,$X$11,Q$2,$X$11,FALSE)</f>
        <v>50.578773021697998</v>
      </c>
      <c r="Q44" s="87">
        <f>[1]!ripe_x(P44,$X$11,B44,0,C44)</f>
        <v>3.1938115560988543</v>
      </c>
      <c r="S44" s="26">
        <v>65</v>
      </c>
      <c r="T44" s="26">
        <v>409</v>
      </c>
    </row>
    <row r="45" spans="1:20" s="26" customFormat="1" x14ac:dyDescent="0.25">
      <c r="A45" s="61"/>
      <c r="B45" s="49">
        <v>337.63</v>
      </c>
      <c r="C45" s="49">
        <v>31.09</v>
      </c>
      <c r="D45" s="34" t="s">
        <v>379</v>
      </c>
      <c r="E45" s="27">
        <v>17.62</v>
      </c>
      <c r="F45" s="28">
        <f t="shared" si="0"/>
        <v>17.05180628722719</v>
      </c>
      <c r="G45" s="64"/>
      <c r="H45" s="52" t="s">
        <v>404</v>
      </c>
      <c r="I45" s="29"/>
      <c r="J45" s="30">
        <v>62.66</v>
      </c>
      <c r="K45" s="31"/>
      <c r="N45" s="87">
        <f>[1]!Olekuvorrand(T45,$X$6,S45,5,$X$11,H45,$X$11,FALSE)</f>
        <v>61.52421236038208</v>
      </c>
      <c r="O45" s="87">
        <f>[1]!ripe_x(N45,$X$11,B45,0,C45)</f>
        <v>2.6256178433260455</v>
      </c>
      <c r="P45" s="87">
        <f>[1]!Olekuvorrand(T45,$X$6,S45,5,$X$11,Q$2,$X$11,FALSE)</f>
        <v>50.578773021697998</v>
      </c>
      <c r="Q45" s="87">
        <f>[1]!ripe_x(P45,$X$11,B45,0,C45)</f>
        <v>3.1938115560988543</v>
      </c>
      <c r="S45" s="26">
        <v>65</v>
      </c>
      <c r="T45" s="26">
        <v>409</v>
      </c>
    </row>
    <row r="46" spans="1:20" s="26" customFormat="1" ht="15.75" thickBot="1" x14ac:dyDescent="0.3">
      <c r="A46" s="62"/>
      <c r="B46" s="50">
        <v>337.63</v>
      </c>
      <c r="C46" s="50">
        <v>31.09</v>
      </c>
      <c r="D46" s="33" t="s">
        <v>378</v>
      </c>
      <c r="E46" s="21">
        <v>17.21</v>
      </c>
      <c r="F46" s="22">
        <f t="shared" si="0"/>
        <v>16.641806287227194</v>
      </c>
      <c r="G46" s="65"/>
      <c r="H46" s="53" t="s">
        <v>404</v>
      </c>
      <c r="I46" s="23"/>
      <c r="J46" s="24">
        <v>62.75</v>
      </c>
      <c r="K46" s="25"/>
      <c r="N46" s="87">
        <f>[1]!Olekuvorrand(T46,$X$6,S46,5,$X$11,H46,$X$11,FALSE)</f>
        <v>61.52421236038208</v>
      </c>
      <c r="O46" s="87">
        <f>[1]!ripe_x(N46,$X$11,B46,0,C46)</f>
        <v>2.6256178433260455</v>
      </c>
      <c r="P46" s="87">
        <f>[1]!Olekuvorrand(T46,$X$6,S46,5,$X$11,Q$2,$X$11,FALSE)</f>
        <v>50.578773021697998</v>
      </c>
      <c r="Q46" s="87">
        <f>[1]!ripe_x(P46,$X$11,B46,0,C46)</f>
        <v>3.1938115560988543</v>
      </c>
      <c r="S46" s="26">
        <v>65</v>
      </c>
      <c r="T46" s="26">
        <v>409</v>
      </c>
    </row>
    <row r="47" spans="1:20" s="26" customFormat="1" x14ac:dyDescent="0.25">
      <c r="A47" s="60" t="s">
        <v>394</v>
      </c>
      <c r="B47" s="48">
        <v>430.12</v>
      </c>
      <c r="C47" s="54">
        <v>412.06</v>
      </c>
      <c r="D47" s="40" t="s">
        <v>376</v>
      </c>
      <c r="E47" s="16">
        <v>15.74</v>
      </c>
      <c r="F47" s="17">
        <f t="shared" si="0"/>
        <v>15.118730421639061</v>
      </c>
      <c r="G47" s="63" t="s">
        <v>438</v>
      </c>
      <c r="H47" s="51" t="s">
        <v>440</v>
      </c>
      <c r="I47" s="18">
        <v>22.56</v>
      </c>
      <c r="J47" s="19">
        <v>64.650000000000006</v>
      </c>
      <c r="K47" s="20"/>
      <c r="N47" s="87">
        <f>[1]!Olekuvorrand(T47,$X$6,S47,5,$X$11,H47,$X$11,FALSE)</f>
        <v>67.358911037445068</v>
      </c>
      <c r="O47" s="87">
        <f>[1]!ripe_x(N47,$X$11,B47,0,C47)</f>
        <v>1.8726337625897651</v>
      </c>
      <c r="P47" s="87">
        <f>[1]!Olekuvorrand(T47,$X$6,S47,5,$X$11,Q$2,$X$11,FALSE)</f>
        <v>50.578773021697998</v>
      </c>
      <c r="Q47" s="87">
        <f>[1]!ripe_x(P47,$X$11,B47,0,C47)</f>
        <v>2.493903340950705</v>
      </c>
      <c r="S47" s="26">
        <v>65</v>
      </c>
      <c r="T47" s="26">
        <v>409</v>
      </c>
    </row>
    <row r="48" spans="1:20" s="26" customFormat="1" x14ac:dyDescent="0.25">
      <c r="A48" s="61"/>
      <c r="B48" s="49">
        <v>430.12</v>
      </c>
      <c r="C48" s="55">
        <v>412.06</v>
      </c>
      <c r="D48" s="34" t="s">
        <v>423</v>
      </c>
      <c r="E48" s="27">
        <v>15.09</v>
      </c>
      <c r="F48" s="28">
        <f t="shared" si="0"/>
        <v>14.468730421639059</v>
      </c>
      <c r="G48" s="64"/>
      <c r="H48" s="52" t="s">
        <v>440</v>
      </c>
      <c r="I48" s="29">
        <v>21.58</v>
      </c>
      <c r="J48" s="30">
        <v>64.760000000000005</v>
      </c>
      <c r="K48" s="31"/>
      <c r="N48" s="87">
        <f>[1]!Olekuvorrand(T48,$X$6,S48,5,$X$11,H48,$X$11,FALSE)</f>
        <v>67.358911037445068</v>
      </c>
      <c r="O48" s="87">
        <f>[1]!ripe_x(N48,$X$11,B48,0,C48)</f>
        <v>1.8726337625897651</v>
      </c>
      <c r="P48" s="87">
        <f>[1]!Olekuvorrand(T48,$X$6,S48,5,$X$11,Q$2,$X$11,FALSE)</f>
        <v>50.578773021697998</v>
      </c>
      <c r="Q48" s="87">
        <f>[1]!ripe_x(P48,$X$11,B48,0,C48)</f>
        <v>2.493903340950705</v>
      </c>
      <c r="S48" s="26">
        <v>65</v>
      </c>
      <c r="T48" s="26">
        <v>409</v>
      </c>
    </row>
    <row r="49" spans="1:20" s="26" customFormat="1" ht="15.75" thickBot="1" x14ac:dyDescent="0.3">
      <c r="A49" s="62"/>
      <c r="B49" s="50">
        <v>430.12</v>
      </c>
      <c r="C49" s="56">
        <v>412.06</v>
      </c>
      <c r="D49" s="33" t="s">
        <v>422</v>
      </c>
      <c r="E49" s="21">
        <v>14.23</v>
      </c>
      <c r="F49" s="22">
        <f t="shared" si="0"/>
        <v>13.608730421639059</v>
      </c>
      <c r="G49" s="65"/>
      <c r="H49" s="53" t="s">
        <v>440</v>
      </c>
      <c r="I49" s="23">
        <v>20.86</v>
      </c>
      <c r="J49" s="24">
        <v>64.709999999999994</v>
      </c>
      <c r="K49" s="25"/>
      <c r="N49" s="87">
        <f>[1]!Olekuvorrand(T49,$X$6,S49,5,$X$11,H49,$X$11,FALSE)</f>
        <v>67.358911037445068</v>
      </c>
      <c r="O49" s="87">
        <f>[1]!ripe_x(N49,$X$11,B49,0,C49)</f>
        <v>1.8726337625897651</v>
      </c>
      <c r="P49" s="87">
        <f>[1]!Olekuvorrand(T49,$X$6,S49,5,$X$11,Q$2,$X$11,FALSE)</f>
        <v>50.578773021697998</v>
      </c>
      <c r="Q49" s="87">
        <f>[1]!ripe_x(P49,$X$11,B49,0,C49)</f>
        <v>2.493903340950705</v>
      </c>
      <c r="S49" s="26">
        <v>65</v>
      </c>
      <c r="T49" s="26">
        <v>409</v>
      </c>
    </row>
    <row r="50" spans="1:20" s="26" customFormat="1" x14ac:dyDescent="0.25">
      <c r="A50" s="60" t="s">
        <v>395</v>
      </c>
      <c r="B50" s="48">
        <v>430.14</v>
      </c>
      <c r="C50" s="48">
        <v>71.88</v>
      </c>
      <c r="D50" s="32"/>
      <c r="E50" s="16">
        <v>16.29</v>
      </c>
      <c r="F50" s="17">
        <f t="shared" si="0"/>
        <v>14.74131640521844</v>
      </c>
      <c r="G50" s="63" t="s">
        <v>436</v>
      </c>
      <c r="H50" s="51" t="s">
        <v>409</v>
      </c>
      <c r="I50" s="18"/>
      <c r="J50" s="19">
        <v>64.52</v>
      </c>
      <c r="K50" s="20"/>
      <c r="N50" s="87">
        <f>[1]!Olekuvorrand(T50,$X$6,S50,5,$X$11,H50,$X$11,FALSE)</f>
        <v>61.640441417694092</v>
      </c>
      <c r="O50" s="87">
        <f>[1]!ripe_x(N50,$X$11,B50,0,C50)</f>
        <v>7.0812569332883379</v>
      </c>
      <c r="P50" s="87">
        <f>[1]!Olekuvorrand(T50,$X$6,S50,5,$X$11,Q$2,$X$11,FALSE)</f>
        <v>50.578773021697998</v>
      </c>
      <c r="Q50" s="87">
        <f>[1]!ripe_x(P50,$X$11,B50,0,C50)</f>
        <v>8.6299405280698966</v>
      </c>
      <c r="S50" s="26">
        <v>65</v>
      </c>
      <c r="T50" s="26">
        <v>409</v>
      </c>
    </row>
    <row r="51" spans="1:20" s="26" customFormat="1" x14ac:dyDescent="0.25">
      <c r="A51" s="61"/>
      <c r="B51" s="49">
        <v>430.14</v>
      </c>
      <c r="C51" s="49">
        <v>71.88</v>
      </c>
      <c r="D51" s="34" t="s">
        <v>379</v>
      </c>
      <c r="E51" s="27">
        <v>16.510000000000002</v>
      </c>
      <c r="F51" s="28">
        <f t="shared" si="0"/>
        <v>14.961316405218442</v>
      </c>
      <c r="G51" s="64"/>
      <c r="H51" s="52" t="s">
        <v>409</v>
      </c>
      <c r="I51" s="29"/>
      <c r="J51" s="30">
        <v>64.48</v>
      </c>
      <c r="K51" s="31"/>
      <c r="N51" s="87">
        <f>[1]!Olekuvorrand(T51,$X$6,S51,5,$X$11,H51,$X$11,FALSE)</f>
        <v>61.640441417694092</v>
      </c>
      <c r="O51" s="87">
        <f>[1]!ripe_x(N51,$X$11,B51,0,C51)</f>
        <v>7.0812569332883379</v>
      </c>
      <c r="P51" s="87">
        <f>[1]!Olekuvorrand(T51,$X$6,S51,5,$X$11,Q$2,$X$11,FALSE)</f>
        <v>50.578773021697998</v>
      </c>
      <c r="Q51" s="87">
        <f>[1]!ripe_x(P51,$X$11,B51,0,C51)</f>
        <v>8.6299405280698966</v>
      </c>
      <c r="S51" s="26">
        <v>65</v>
      </c>
      <c r="T51" s="26">
        <v>409</v>
      </c>
    </row>
    <row r="52" spans="1:20" s="26" customFormat="1" ht="15.75" thickBot="1" x14ac:dyDescent="0.3">
      <c r="A52" s="61"/>
      <c r="B52" s="49">
        <v>430.14</v>
      </c>
      <c r="C52" s="50">
        <v>71.88</v>
      </c>
      <c r="D52" s="33" t="s">
        <v>378</v>
      </c>
      <c r="E52" s="21">
        <v>16.66</v>
      </c>
      <c r="F52" s="22">
        <f t="shared" si="0"/>
        <v>15.111316405218441</v>
      </c>
      <c r="G52" s="65"/>
      <c r="H52" s="53" t="s">
        <v>409</v>
      </c>
      <c r="I52" s="23"/>
      <c r="J52" s="24">
        <v>64.430000000000007</v>
      </c>
      <c r="K52" s="25"/>
      <c r="N52" s="87">
        <f>[1]!Olekuvorrand(T52,$X$6,S52,5,$X$11,H52,$X$11,FALSE)</f>
        <v>61.640441417694092</v>
      </c>
      <c r="O52" s="87">
        <f>[1]!ripe_x(N52,$X$11,B52,0,C52)</f>
        <v>7.0812569332883379</v>
      </c>
      <c r="P52" s="87">
        <f>[1]!Olekuvorrand(T52,$X$6,S52,5,$X$11,Q$2,$X$11,FALSE)</f>
        <v>50.578773021697998</v>
      </c>
      <c r="Q52" s="87">
        <f>[1]!ripe_x(P52,$X$11,B52,0,C52)</f>
        <v>8.6299405280698966</v>
      </c>
      <c r="S52" s="26">
        <v>65</v>
      </c>
      <c r="T52" s="26">
        <v>409</v>
      </c>
    </row>
    <row r="53" spans="1:20" s="26" customFormat="1" x14ac:dyDescent="0.25">
      <c r="A53" s="61"/>
      <c r="B53" s="49">
        <v>430.14</v>
      </c>
      <c r="C53" s="54">
        <v>390.18</v>
      </c>
      <c r="D53" s="57" t="s">
        <v>443</v>
      </c>
      <c r="E53" s="16">
        <v>14.18</v>
      </c>
      <c r="F53" s="17">
        <f t="shared" si="0"/>
        <v>12.86991653348846</v>
      </c>
      <c r="G53" s="63" t="s">
        <v>438</v>
      </c>
      <c r="H53" s="51" t="s">
        <v>439</v>
      </c>
      <c r="I53" s="18">
        <v>22.17</v>
      </c>
      <c r="J53" s="19">
        <v>56.96</v>
      </c>
      <c r="K53" s="20"/>
      <c r="N53" s="87">
        <f>[1]!Olekuvorrand(T53,$X$6,S53,5,$X$11,H53,$X$11,FALSE)</f>
        <v>67.50410795211792</v>
      </c>
      <c r="O53" s="87">
        <f>[1]!ripe_x(N53,$X$11,B53,0,C53)</f>
        <v>3.914983931755049</v>
      </c>
      <c r="P53" s="87">
        <f>[1]!Olekuvorrand(T53,$X$6,S53,5,$X$11,Q$2,$X$11,FALSE)</f>
        <v>50.578773021697998</v>
      </c>
      <c r="Q53" s="87">
        <f>[1]!ripe_x(P53,$X$11,B53,0,C53)</f>
        <v>5.2250673982665887</v>
      </c>
      <c r="S53" s="26">
        <v>65</v>
      </c>
      <c r="T53" s="26">
        <v>409</v>
      </c>
    </row>
    <row r="54" spans="1:20" s="26" customFormat="1" x14ac:dyDescent="0.25">
      <c r="A54" s="61"/>
      <c r="B54" s="49">
        <v>430.14</v>
      </c>
      <c r="C54" s="55">
        <v>390.18</v>
      </c>
      <c r="D54" s="58" t="s">
        <v>442</v>
      </c>
      <c r="E54" s="27">
        <v>14.04</v>
      </c>
      <c r="F54" s="28">
        <f t="shared" si="0"/>
        <v>12.72991653348846</v>
      </c>
      <c r="G54" s="64"/>
      <c r="H54" s="52" t="s">
        <v>439</v>
      </c>
      <c r="I54" s="29">
        <v>22.1</v>
      </c>
      <c r="J54" s="30">
        <v>56.9</v>
      </c>
      <c r="K54" s="31"/>
      <c r="N54" s="87">
        <f>[1]!Olekuvorrand(T54,$X$6,S54,5,$X$11,H54,$X$11,FALSE)</f>
        <v>67.50410795211792</v>
      </c>
      <c r="O54" s="87">
        <f>[1]!ripe_x(N54,$X$11,B54,0,C54)</f>
        <v>3.914983931755049</v>
      </c>
      <c r="P54" s="87">
        <f>[1]!Olekuvorrand(T54,$X$6,S54,5,$X$11,Q$2,$X$11,FALSE)</f>
        <v>50.578773021697998</v>
      </c>
      <c r="Q54" s="87">
        <f>[1]!ripe_x(P54,$X$11,B54,0,C54)</f>
        <v>5.2250673982665887</v>
      </c>
      <c r="S54" s="26">
        <v>65</v>
      </c>
      <c r="T54" s="26">
        <v>409</v>
      </c>
    </row>
    <row r="55" spans="1:20" s="26" customFormat="1" ht="15.75" thickBot="1" x14ac:dyDescent="0.3">
      <c r="A55" s="62"/>
      <c r="B55" s="50">
        <v>430.14</v>
      </c>
      <c r="C55" s="56">
        <v>390.18</v>
      </c>
      <c r="D55" s="59" t="s">
        <v>441</v>
      </c>
      <c r="E55" s="21">
        <v>13.8</v>
      </c>
      <c r="F55" s="22">
        <f t="shared" si="0"/>
        <v>12.489916533488461</v>
      </c>
      <c r="G55" s="65"/>
      <c r="H55" s="53" t="s">
        <v>439</v>
      </c>
      <c r="I55" s="23">
        <v>22.06</v>
      </c>
      <c r="J55" s="24">
        <v>56.9</v>
      </c>
      <c r="K55" s="25"/>
      <c r="N55" s="87">
        <f>[1]!Olekuvorrand(T55,$X$6,S55,5,$X$11,H55,$X$11,FALSE)</f>
        <v>67.50410795211792</v>
      </c>
      <c r="O55" s="87">
        <f>[1]!ripe_x(N55,$X$11,B55,0,C55)</f>
        <v>3.914983931755049</v>
      </c>
      <c r="P55" s="87">
        <f>[1]!Olekuvorrand(T55,$X$6,S55,5,$X$11,Q$2,$X$11,FALSE)</f>
        <v>50.578773021697998</v>
      </c>
      <c r="Q55" s="87">
        <f>[1]!ripe_x(P55,$X$11,B55,0,C55)</f>
        <v>5.2250673982665887</v>
      </c>
      <c r="S55" s="26">
        <v>65</v>
      </c>
      <c r="T55" s="26">
        <v>409</v>
      </c>
    </row>
    <row r="56" spans="1:20" s="26" customFormat="1" x14ac:dyDescent="0.25">
      <c r="A56" s="60" t="s">
        <v>396</v>
      </c>
      <c r="B56" s="48">
        <v>430.16</v>
      </c>
      <c r="C56" s="48">
        <v>380.7</v>
      </c>
      <c r="D56" s="32" t="s">
        <v>379</v>
      </c>
      <c r="E56" s="16">
        <v>15.33</v>
      </c>
      <c r="F56" s="17">
        <f t="shared" si="0"/>
        <v>14.236681860434745</v>
      </c>
      <c r="G56" s="63" t="s">
        <v>436</v>
      </c>
      <c r="H56" s="51" t="s">
        <v>412</v>
      </c>
      <c r="I56" s="18"/>
      <c r="J56" s="19">
        <v>55.51</v>
      </c>
      <c r="K56" s="20"/>
      <c r="N56" s="87">
        <f>[1]!Olekuvorrand(T56,$X$6,S56,5,$X$11,H56,$X$11,FALSE)</f>
        <v>61.178863048553467</v>
      </c>
      <c r="O56" s="87">
        <f>[1]!ripe_x(N56,$X$11,B56,0,C56)</f>
        <v>5.2168132422909839</v>
      </c>
      <c r="P56" s="87">
        <f>[1]!Olekuvorrand(T56,$X$6,S56,5,$X$11,Q$2,$X$11,FALSE)</f>
        <v>50.578773021697998</v>
      </c>
      <c r="Q56" s="87">
        <f>[1]!ripe_x(P56,$X$11,B56,0,C56)</f>
        <v>6.3101313818562392</v>
      </c>
      <c r="S56" s="26">
        <v>65</v>
      </c>
      <c r="T56" s="26">
        <v>409</v>
      </c>
    </row>
    <row r="57" spans="1:20" s="26" customFormat="1" x14ac:dyDescent="0.25">
      <c r="A57" s="61"/>
      <c r="B57" s="49">
        <v>430.16</v>
      </c>
      <c r="C57" s="49">
        <v>380.7</v>
      </c>
      <c r="D57" s="34" t="s">
        <v>424</v>
      </c>
      <c r="E57" s="27">
        <v>15.23</v>
      </c>
      <c r="F57" s="28">
        <f t="shared" si="0"/>
        <v>14.136681860434747</v>
      </c>
      <c r="G57" s="64"/>
      <c r="H57" s="52" t="s">
        <v>412</v>
      </c>
      <c r="I57" s="29"/>
      <c r="J57" s="30">
        <v>55.6</v>
      </c>
      <c r="K57" s="31"/>
      <c r="N57" s="87">
        <f>[1]!Olekuvorrand(T57,$X$6,S57,5,$X$11,H57,$X$11,FALSE)</f>
        <v>61.178863048553467</v>
      </c>
      <c r="O57" s="87">
        <f>[1]!ripe_x(N57,$X$11,B57,0,C57)</f>
        <v>5.2168132422909839</v>
      </c>
      <c r="P57" s="87">
        <f>[1]!Olekuvorrand(T57,$X$6,S57,5,$X$11,Q$2,$X$11,FALSE)</f>
        <v>50.578773021697998</v>
      </c>
      <c r="Q57" s="87">
        <f>[1]!ripe_x(P57,$X$11,B57,0,C57)</f>
        <v>6.3101313818562392</v>
      </c>
      <c r="S57" s="26">
        <v>65</v>
      </c>
      <c r="T57" s="26">
        <v>409</v>
      </c>
    </row>
    <row r="58" spans="1:20" s="26" customFormat="1" ht="15.75" thickBot="1" x14ac:dyDescent="0.3">
      <c r="A58" s="62"/>
      <c r="B58" s="50">
        <v>430.16</v>
      </c>
      <c r="C58" s="50">
        <v>380.7</v>
      </c>
      <c r="D58" s="33" t="s">
        <v>413</v>
      </c>
      <c r="E58" s="21">
        <v>15.16</v>
      </c>
      <c r="F58" s="22">
        <f t="shared" si="0"/>
        <v>14.066681860434747</v>
      </c>
      <c r="G58" s="65"/>
      <c r="H58" s="53" t="s">
        <v>412</v>
      </c>
      <c r="I58" s="23"/>
      <c r="J58" s="24">
        <v>55.66</v>
      </c>
      <c r="K58" s="25"/>
      <c r="N58" s="87">
        <f>[1]!Olekuvorrand(T58,$X$6,S58,5,$X$11,H58,$X$11,FALSE)</f>
        <v>61.178863048553467</v>
      </c>
      <c r="O58" s="87">
        <f>[1]!ripe_x(N58,$X$11,B58,0,C58)</f>
        <v>5.2168132422909839</v>
      </c>
      <c r="P58" s="87">
        <f>[1]!Olekuvorrand(T58,$X$6,S58,5,$X$11,Q$2,$X$11,FALSE)</f>
        <v>50.578773021697998</v>
      </c>
      <c r="Q58" s="87">
        <f>[1]!ripe_x(P58,$X$11,B58,0,C58)</f>
        <v>6.3101313818562392</v>
      </c>
      <c r="S58" s="26">
        <v>65</v>
      </c>
      <c r="T58" s="26">
        <v>409</v>
      </c>
    </row>
    <row r="59" spans="1:20" s="26" customFormat="1" x14ac:dyDescent="0.25">
      <c r="A59" s="60" t="s">
        <v>397</v>
      </c>
      <c r="B59" s="48">
        <v>455.66</v>
      </c>
      <c r="C59" s="54">
        <v>389.68</v>
      </c>
      <c r="D59" s="40"/>
      <c r="E59" s="16">
        <v>20.55</v>
      </c>
      <c r="F59" s="17">
        <f t="shared" si="0"/>
        <v>18.811269815836269</v>
      </c>
      <c r="G59" s="63" t="s">
        <v>438</v>
      </c>
      <c r="H59" s="51" t="s">
        <v>439</v>
      </c>
      <c r="I59" s="18"/>
      <c r="J59" s="19">
        <v>46.09</v>
      </c>
      <c r="K59" s="20"/>
      <c r="N59" s="87">
        <f>[1]!Olekuvorrand(T59,$X$6,S59,5,$X$11,H59,$X$11,FALSE)</f>
        <v>66.991746425628662</v>
      </c>
      <c r="O59" s="87">
        <f>[1]!ripe_x(N59,$X$11,B59,0,C59)</f>
        <v>6.5053224872083257</v>
      </c>
      <c r="P59" s="87">
        <f>[1]!Olekuvorrand(T59,$X$6,S59,5,$X$11,Q$2,$X$11,FALSE)</f>
        <v>52.862703800201416</v>
      </c>
      <c r="Q59" s="87">
        <f>[1]!ripe_x(P59,$X$11,B59,0,C59)</f>
        <v>8.2440526713720548</v>
      </c>
      <c r="S59" s="26">
        <v>65</v>
      </c>
      <c r="T59" s="26">
        <v>467</v>
      </c>
    </row>
    <row r="60" spans="1:20" s="26" customFormat="1" x14ac:dyDescent="0.25">
      <c r="A60" s="61"/>
      <c r="B60" s="49">
        <v>455.66</v>
      </c>
      <c r="C60" s="55">
        <v>389.68</v>
      </c>
      <c r="D60" s="34" t="s">
        <v>379</v>
      </c>
      <c r="E60" s="27">
        <v>19.88</v>
      </c>
      <c r="F60" s="28">
        <f t="shared" si="0"/>
        <v>18.141269815836267</v>
      </c>
      <c r="G60" s="64"/>
      <c r="H60" s="52" t="s">
        <v>439</v>
      </c>
      <c r="I60" s="29"/>
      <c r="J60" s="30">
        <v>46.12</v>
      </c>
      <c r="K60" s="31"/>
      <c r="N60" s="87">
        <f>[1]!Olekuvorrand(T60,$X$6,S60,5,$X$11,H60,$X$11,FALSE)</f>
        <v>66.991746425628662</v>
      </c>
      <c r="O60" s="87">
        <f>[1]!ripe_x(N60,$X$11,B60,0,C60)</f>
        <v>6.5053224872083257</v>
      </c>
      <c r="P60" s="87">
        <f>[1]!Olekuvorrand(T60,$X$6,S60,5,$X$11,Q$2,$X$11,FALSE)</f>
        <v>52.862703800201416</v>
      </c>
      <c r="Q60" s="87">
        <f>[1]!ripe_x(P60,$X$11,B60,0,C60)</f>
        <v>8.2440526713720548</v>
      </c>
      <c r="S60" s="26">
        <v>65</v>
      </c>
      <c r="T60" s="26">
        <v>467</v>
      </c>
    </row>
    <row r="61" spans="1:20" s="26" customFormat="1" ht="15.75" thickBot="1" x14ac:dyDescent="0.3">
      <c r="A61" s="62"/>
      <c r="B61" s="50">
        <v>455.66</v>
      </c>
      <c r="C61" s="56">
        <v>389.68</v>
      </c>
      <c r="D61" s="33" t="s">
        <v>378</v>
      </c>
      <c r="E61" s="21">
        <v>20.239999999999998</v>
      </c>
      <c r="F61" s="22">
        <f t="shared" si="0"/>
        <v>18.501269815836267</v>
      </c>
      <c r="G61" s="65"/>
      <c r="H61" s="53" t="s">
        <v>439</v>
      </c>
      <c r="I61" s="23"/>
      <c r="J61" s="24">
        <v>46.08</v>
      </c>
      <c r="K61" s="25"/>
      <c r="N61" s="87">
        <f>[1]!Olekuvorrand(T61,$X$6,S61,5,$X$11,H61,$X$11,FALSE)</f>
        <v>66.991746425628662</v>
      </c>
      <c r="O61" s="87">
        <f>[1]!ripe_x(N61,$X$11,B61,0,C61)</f>
        <v>6.5053224872083257</v>
      </c>
      <c r="P61" s="87">
        <f>[1]!Olekuvorrand(T61,$X$6,S61,5,$X$11,Q$2,$X$11,FALSE)</f>
        <v>52.862703800201416</v>
      </c>
      <c r="Q61" s="87">
        <f>[1]!ripe_x(P61,$X$11,B61,0,C61)</f>
        <v>8.2440526713720548</v>
      </c>
      <c r="S61" s="26">
        <v>65</v>
      </c>
      <c r="T61" s="26">
        <v>467</v>
      </c>
    </row>
    <row r="62" spans="1:20" s="26" customFormat="1" x14ac:dyDescent="0.25">
      <c r="A62" s="60" t="s">
        <v>398</v>
      </c>
      <c r="B62" s="48">
        <v>420.45</v>
      </c>
      <c r="C62" s="54">
        <v>375.02</v>
      </c>
      <c r="D62" s="34" t="s">
        <v>379</v>
      </c>
      <c r="E62" s="16">
        <v>21.27</v>
      </c>
      <c r="F62" s="17">
        <f t="shared" si="0"/>
        <v>19.869790363748599</v>
      </c>
      <c r="G62" s="63" t="s">
        <v>438</v>
      </c>
      <c r="H62" s="51" t="s">
        <v>444</v>
      </c>
      <c r="I62" s="18"/>
      <c r="J62" s="19">
        <v>81.239999999999995</v>
      </c>
      <c r="K62" s="20"/>
      <c r="N62" s="87">
        <f>[1]!Olekuvorrand(T62,$X$6,S62,5,$X$11,H62,$X$11,FALSE)</f>
        <v>66.935598850250244</v>
      </c>
      <c r="O62" s="87">
        <f>[1]!ripe_x(N62,$X$11,B62,0,C62)</f>
        <v>4.3142937873173359</v>
      </c>
      <c r="P62" s="87">
        <f>[1]!Olekuvorrand(T62,$X$6,S62,5,$X$11,Q$2,$X$11,FALSE)</f>
        <v>50.534546375274658</v>
      </c>
      <c r="Q62" s="87">
        <f>[1]!ripe_x(P62,$X$11,B62,0,C62)</f>
        <v>5.7145034235687344</v>
      </c>
      <c r="S62" s="26">
        <v>65</v>
      </c>
      <c r="T62" s="26">
        <v>408</v>
      </c>
    </row>
    <row r="63" spans="1:20" s="26" customFormat="1" x14ac:dyDescent="0.25">
      <c r="A63" s="61"/>
      <c r="B63" s="49">
        <v>420.45</v>
      </c>
      <c r="C63" s="55">
        <v>375.02</v>
      </c>
      <c r="D63" s="34" t="s">
        <v>425</v>
      </c>
      <c r="E63" s="27">
        <v>21.16</v>
      </c>
      <c r="F63" s="28">
        <f t="shared" si="0"/>
        <v>19.7597903637486</v>
      </c>
      <c r="G63" s="64"/>
      <c r="H63" s="52" t="s">
        <v>444</v>
      </c>
      <c r="I63" s="29"/>
      <c r="J63" s="30">
        <v>81.14</v>
      </c>
      <c r="K63" s="31"/>
      <c r="N63" s="87">
        <f>[1]!Olekuvorrand(T63,$X$6,S63,5,$X$11,H63,$X$11,FALSE)</f>
        <v>66.935598850250244</v>
      </c>
      <c r="O63" s="87">
        <f>[1]!ripe_x(N63,$X$11,B63,0,C63)</f>
        <v>4.3142937873173359</v>
      </c>
      <c r="P63" s="87">
        <f>[1]!Olekuvorrand(T63,$X$6,S63,5,$X$11,Q$2,$X$11,FALSE)</f>
        <v>50.534546375274658</v>
      </c>
      <c r="Q63" s="87">
        <f>[1]!ripe_x(P63,$X$11,B63,0,C63)</f>
        <v>5.7145034235687344</v>
      </c>
      <c r="S63" s="26">
        <v>65</v>
      </c>
      <c r="T63" s="26">
        <v>408</v>
      </c>
    </row>
    <row r="64" spans="1:20" s="26" customFormat="1" ht="15.75" thickBot="1" x14ac:dyDescent="0.3">
      <c r="A64" s="62"/>
      <c r="B64" s="50">
        <v>420.45</v>
      </c>
      <c r="C64" s="56">
        <v>375.02</v>
      </c>
      <c r="D64" s="33" t="s">
        <v>381</v>
      </c>
      <c r="E64" s="21">
        <v>21.32</v>
      </c>
      <c r="F64" s="22">
        <f t="shared" si="0"/>
        <v>19.919790363748604</v>
      </c>
      <c r="G64" s="65"/>
      <c r="H64" s="53" t="s">
        <v>444</v>
      </c>
      <c r="I64" s="23"/>
      <c r="J64" s="24">
        <v>81.05</v>
      </c>
      <c r="K64" s="25"/>
      <c r="N64" s="87">
        <f>[1]!Olekuvorrand(T64,$X$6,S64,5,$X$11,H64,$X$11,FALSE)</f>
        <v>66.935598850250244</v>
      </c>
      <c r="O64" s="87">
        <f>[1]!ripe_x(N64,$X$11,B64,0,C64)</f>
        <v>4.3142937873173359</v>
      </c>
      <c r="P64" s="87">
        <f>[1]!Olekuvorrand(T64,$X$6,S64,5,$X$11,Q$2,$X$11,FALSE)</f>
        <v>50.534546375274658</v>
      </c>
      <c r="Q64" s="87">
        <f>[1]!ripe_x(P64,$X$11,B64,0,C64)</f>
        <v>5.7145034235687344</v>
      </c>
      <c r="S64" s="26">
        <v>65</v>
      </c>
      <c r="T64" s="26">
        <v>408</v>
      </c>
    </row>
    <row r="65" spans="1:20" s="26" customFormat="1" x14ac:dyDescent="0.25">
      <c r="A65" s="60" t="s">
        <v>426</v>
      </c>
      <c r="B65" s="48">
        <v>461.28</v>
      </c>
      <c r="C65" s="54">
        <v>166.17</v>
      </c>
      <c r="D65" s="34" t="s">
        <v>379</v>
      </c>
      <c r="E65" s="16">
        <v>14.08</v>
      </c>
      <c r="F65" s="17">
        <f t="shared" si="0"/>
        <v>10.049745776014131</v>
      </c>
      <c r="G65" s="63" t="s">
        <v>438</v>
      </c>
      <c r="H65" s="51" t="s">
        <v>444</v>
      </c>
      <c r="I65" s="18"/>
      <c r="J65" s="19">
        <v>83.38</v>
      </c>
      <c r="K65" s="20"/>
      <c r="N65" s="87">
        <f>[1]!Olekuvorrand(T65,$X$6,S65,5,$X$11,H65,$X$11,FALSE)</f>
        <v>66.935598850250244</v>
      </c>
      <c r="O65" s="87">
        <f>[1]!ripe_x(N65,$X$11,B65,0,C65)</f>
        <v>12.417926794448817</v>
      </c>
      <c r="P65" s="87">
        <f>[1]!Olekuvorrand(T65,$X$6,S65,5,$X$11,Q$2,$X$11,FALSE)</f>
        <v>50.534546375274658</v>
      </c>
      <c r="Q65" s="87">
        <f>[1]!ripe_x(P65,$X$11,B65,0,C65)</f>
        <v>16.448181018434685</v>
      </c>
      <c r="S65" s="26">
        <v>65</v>
      </c>
      <c r="T65" s="26">
        <v>408</v>
      </c>
    </row>
    <row r="66" spans="1:20" s="26" customFormat="1" x14ac:dyDescent="0.25">
      <c r="A66" s="61"/>
      <c r="B66" s="49">
        <v>461.28</v>
      </c>
      <c r="C66" s="55">
        <v>166.17</v>
      </c>
      <c r="D66" s="34" t="s">
        <v>427</v>
      </c>
      <c r="E66" s="27">
        <v>13.36</v>
      </c>
      <c r="F66" s="28">
        <f t="shared" si="0"/>
        <v>9.329745776014132</v>
      </c>
      <c r="G66" s="64"/>
      <c r="H66" s="52" t="s">
        <v>444</v>
      </c>
      <c r="I66" s="29"/>
      <c r="J66" s="30">
        <v>83.43</v>
      </c>
      <c r="K66" s="31"/>
      <c r="N66" s="87">
        <f>[1]!Olekuvorrand(T66,$X$6,S66,5,$X$11,H66,$X$11,FALSE)</f>
        <v>66.935598850250244</v>
      </c>
      <c r="O66" s="87">
        <f>[1]!ripe_x(N66,$X$11,B66,0,C66)</f>
        <v>12.417926794448817</v>
      </c>
      <c r="P66" s="87">
        <f>[1]!Olekuvorrand(T66,$X$6,S66,5,$X$11,Q$2,$X$11,FALSE)</f>
        <v>50.534546375274658</v>
      </c>
      <c r="Q66" s="87">
        <f>[1]!ripe_x(P66,$X$11,B66,0,C66)</f>
        <v>16.448181018434685</v>
      </c>
      <c r="S66" s="26">
        <v>65</v>
      </c>
      <c r="T66" s="26">
        <v>408</v>
      </c>
    </row>
    <row r="67" spans="1:20" s="26" customFormat="1" ht="15.75" thickBot="1" x14ac:dyDescent="0.3">
      <c r="A67" s="62"/>
      <c r="B67" s="50">
        <v>461.28</v>
      </c>
      <c r="C67" s="56">
        <v>166.17</v>
      </c>
      <c r="D67" s="33" t="s">
        <v>381</v>
      </c>
      <c r="E67" s="21">
        <v>12.98</v>
      </c>
      <c r="F67" s="22">
        <f t="shared" si="0"/>
        <v>8.949745776014133</v>
      </c>
      <c r="G67" s="65"/>
      <c r="H67" s="53" t="s">
        <v>444</v>
      </c>
      <c r="I67" s="23"/>
      <c r="J67" s="24">
        <v>83.45</v>
      </c>
      <c r="K67" s="25"/>
      <c r="N67" s="87">
        <f>[1]!Olekuvorrand(T67,$X$6,S67,5,$X$11,H67,$X$11,FALSE)</f>
        <v>66.935598850250244</v>
      </c>
      <c r="O67" s="87">
        <f>[1]!ripe_x(N67,$X$11,B67,0,C67)</f>
        <v>12.417926794448817</v>
      </c>
      <c r="P67" s="87">
        <f>[1]!Olekuvorrand(T67,$X$6,S67,5,$X$11,Q$2,$X$11,FALSE)</f>
        <v>50.534546375274658</v>
      </c>
      <c r="Q67" s="87">
        <f>[1]!ripe_x(P67,$X$11,B67,0,C67)</f>
        <v>16.448181018434685</v>
      </c>
      <c r="S67" s="26">
        <v>65</v>
      </c>
      <c r="T67" s="26">
        <v>408</v>
      </c>
    </row>
    <row r="68" spans="1:20" s="26" customFormat="1" x14ac:dyDescent="0.25">
      <c r="A68" s="60" t="s">
        <v>399</v>
      </c>
      <c r="B68" s="48">
        <v>433.09</v>
      </c>
      <c r="C68" s="48">
        <v>90.99</v>
      </c>
      <c r="D68" s="32"/>
      <c r="E68" s="16">
        <v>12.67</v>
      </c>
      <c r="F68" s="17">
        <f t="shared" si="0"/>
        <v>10.532299521222543</v>
      </c>
      <c r="G68" s="63" t="s">
        <v>436</v>
      </c>
      <c r="H68" s="51" t="s">
        <v>410</v>
      </c>
      <c r="I68" s="18"/>
      <c r="J68" s="19">
        <v>87.14</v>
      </c>
      <c r="K68" s="20"/>
      <c r="N68" s="87">
        <f>[1]!Olekuvorrand(T68,$X$6,S68,5,$X$11,H68,$X$11,FALSE)</f>
        <v>60.854494571685791</v>
      </c>
      <c r="O68" s="87">
        <f>[1]!ripe_x(N68,$X$11,B68,0,C68)</f>
        <v>8.6700935200189271</v>
      </c>
      <c r="P68" s="87">
        <f>[1]!Olekuvorrand(T68,$X$6,S68,5,$X$11,Q$2,$X$11,FALSE)</f>
        <v>48.817932605743408</v>
      </c>
      <c r="Q68" s="87">
        <f>[1]!ripe_x(P68,$X$11,B68,0,C68)</f>
        <v>10.807793998796383</v>
      </c>
      <c r="S68" s="26">
        <v>65</v>
      </c>
      <c r="T68" s="26">
        <v>372</v>
      </c>
    </row>
    <row r="69" spans="1:20" s="26" customFormat="1" x14ac:dyDescent="0.25">
      <c r="A69" s="61"/>
      <c r="B69" s="49">
        <v>433.09</v>
      </c>
      <c r="C69" s="49">
        <v>90.99</v>
      </c>
      <c r="D69" s="34" t="s">
        <v>379</v>
      </c>
      <c r="E69" s="27">
        <v>12.9</v>
      </c>
      <c r="F69" s="28">
        <f t="shared" si="0"/>
        <v>10.762299521222547</v>
      </c>
      <c r="G69" s="64"/>
      <c r="H69" s="52" t="s">
        <v>410</v>
      </c>
      <c r="I69" s="29"/>
      <c r="J69" s="30">
        <v>87.05</v>
      </c>
      <c r="K69" s="31"/>
      <c r="N69" s="87">
        <f>[1]!Olekuvorrand(T69,$X$6,S69,5,$X$11,H69,$X$11,FALSE)</f>
        <v>60.854494571685791</v>
      </c>
      <c r="O69" s="87">
        <f>[1]!ripe_x(N69,$X$11,B69,0,C69)</f>
        <v>8.6700935200189271</v>
      </c>
      <c r="P69" s="87">
        <f>[1]!Olekuvorrand(T69,$X$6,S69,5,$X$11,Q$2,$X$11,FALSE)</f>
        <v>48.817932605743408</v>
      </c>
      <c r="Q69" s="87">
        <f>[1]!ripe_x(P69,$X$11,B69,0,C69)</f>
        <v>10.807793998796383</v>
      </c>
      <c r="S69" s="26">
        <v>65</v>
      </c>
      <c r="T69" s="26">
        <v>372</v>
      </c>
    </row>
    <row r="70" spans="1:20" s="26" customFormat="1" ht="15.75" thickBot="1" x14ac:dyDescent="0.3">
      <c r="A70" s="61"/>
      <c r="B70" s="49">
        <v>433.09</v>
      </c>
      <c r="C70" s="50">
        <v>90.99</v>
      </c>
      <c r="D70" s="33" t="s">
        <v>378</v>
      </c>
      <c r="E70" s="21">
        <v>12.76</v>
      </c>
      <c r="F70" s="22">
        <f t="shared" ref="F70:F89" si="1">E70+O70-Q70</f>
        <v>10.622299521222546</v>
      </c>
      <c r="G70" s="65"/>
      <c r="H70" s="52" t="s">
        <v>410</v>
      </c>
      <c r="I70" s="23"/>
      <c r="J70" s="24">
        <v>87.15</v>
      </c>
      <c r="K70" s="25"/>
      <c r="N70" s="87">
        <f>[1]!Olekuvorrand(T70,$X$6,S70,5,$X$11,H70,$X$11,FALSE)</f>
        <v>60.854494571685791</v>
      </c>
      <c r="O70" s="87">
        <f>[1]!ripe_x(N70,$X$11,B70,0,C70)</f>
        <v>8.6700935200189271</v>
      </c>
      <c r="P70" s="87">
        <f>[1]!Olekuvorrand(T70,$X$6,S70,5,$X$11,Q$2,$X$11,FALSE)</f>
        <v>48.817932605743408</v>
      </c>
      <c r="Q70" s="87">
        <f>[1]!ripe_x(P70,$X$11,B70,0,C70)</f>
        <v>10.807793998796383</v>
      </c>
      <c r="S70" s="26">
        <v>65</v>
      </c>
      <c r="T70" s="26">
        <v>372</v>
      </c>
    </row>
    <row r="71" spans="1:20" s="26" customFormat="1" x14ac:dyDescent="0.25">
      <c r="A71" s="61"/>
      <c r="B71" s="49">
        <v>433.09</v>
      </c>
      <c r="C71" s="48">
        <v>333.54</v>
      </c>
      <c r="D71" s="32"/>
      <c r="E71" s="16">
        <v>16.25</v>
      </c>
      <c r="F71" s="17">
        <f t="shared" si="1"/>
        <v>13.969714088185562</v>
      </c>
      <c r="G71" s="63" t="s">
        <v>436</v>
      </c>
      <c r="H71" s="52" t="s">
        <v>410</v>
      </c>
      <c r="I71" s="18"/>
      <c r="J71" s="19">
        <v>84.43</v>
      </c>
      <c r="K71" s="20"/>
      <c r="N71" s="87">
        <f>[1]!Olekuvorrand(T71,$X$6,S71,5,$X$11,H71,$X$11,FALSE)</f>
        <v>60.854494571685791</v>
      </c>
      <c r="O71" s="87">
        <f>[1]!ripe_x(N71,$X$11,B71,0,C71)</f>
        <v>9.2483920474768126</v>
      </c>
      <c r="P71" s="87">
        <f>[1]!Olekuvorrand(T71,$X$6,S71,5,$X$11,Q$2,$X$11,FALSE)</f>
        <v>48.817932605743408</v>
      </c>
      <c r="Q71" s="87">
        <f>[1]!ripe_x(P71,$X$11,B71,0,C71)</f>
        <v>11.528677959291251</v>
      </c>
      <c r="S71" s="26">
        <v>65</v>
      </c>
      <c r="T71" s="26">
        <v>372</v>
      </c>
    </row>
    <row r="72" spans="1:20" s="26" customFormat="1" x14ac:dyDescent="0.25">
      <c r="A72" s="61"/>
      <c r="B72" s="49">
        <v>433.09</v>
      </c>
      <c r="C72" s="49">
        <v>333.54</v>
      </c>
      <c r="D72" s="34" t="s">
        <v>379</v>
      </c>
      <c r="E72" s="27">
        <v>16.2</v>
      </c>
      <c r="F72" s="28">
        <f t="shared" si="1"/>
        <v>13.919714088185561</v>
      </c>
      <c r="G72" s="64"/>
      <c r="H72" s="52" t="s">
        <v>410</v>
      </c>
      <c r="I72" s="29"/>
      <c r="J72" s="30">
        <v>84.31</v>
      </c>
      <c r="K72" s="31"/>
      <c r="N72" s="87">
        <f>[1]!Olekuvorrand(T72,$X$6,S72,5,$X$11,H72,$X$11,FALSE)</f>
        <v>60.854494571685791</v>
      </c>
      <c r="O72" s="87">
        <f>[1]!ripe_x(N72,$X$11,B72,0,C72)</f>
        <v>9.2483920474768126</v>
      </c>
      <c r="P72" s="87">
        <f>[1]!Olekuvorrand(T72,$X$6,S72,5,$X$11,Q$2,$X$11,FALSE)</f>
        <v>48.817932605743408</v>
      </c>
      <c r="Q72" s="87">
        <f>[1]!ripe_x(P72,$X$11,B72,0,C72)</f>
        <v>11.528677959291251</v>
      </c>
      <c r="S72" s="26">
        <v>65</v>
      </c>
      <c r="T72" s="26">
        <v>372</v>
      </c>
    </row>
    <row r="73" spans="1:20" s="26" customFormat="1" ht="15.75" thickBot="1" x14ac:dyDescent="0.3">
      <c r="A73" s="62"/>
      <c r="B73" s="50">
        <v>433.09</v>
      </c>
      <c r="C73" s="50">
        <v>333.54</v>
      </c>
      <c r="D73" s="33" t="s">
        <v>378</v>
      </c>
      <c r="E73" s="21">
        <v>15.91</v>
      </c>
      <c r="F73" s="22">
        <f t="shared" si="1"/>
        <v>13.629714088185562</v>
      </c>
      <c r="G73" s="65"/>
      <c r="H73" s="53" t="s">
        <v>410</v>
      </c>
      <c r="I73" s="23"/>
      <c r="J73" s="24">
        <v>84.42</v>
      </c>
      <c r="K73" s="25"/>
      <c r="N73" s="87">
        <f>[1]!Olekuvorrand(T73,$X$6,S73,5,$X$11,H73,$X$11,FALSE)</f>
        <v>60.854494571685791</v>
      </c>
      <c r="O73" s="87">
        <f>[1]!ripe_x(N73,$X$11,B73,0,C73)</f>
        <v>9.2483920474768126</v>
      </c>
      <c r="P73" s="87">
        <f>[1]!Olekuvorrand(T73,$X$6,S73,5,$X$11,Q$2,$X$11,FALSE)</f>
        <v>48.817932605743408</v>
      </c>
      <c r="Q73" s="87">
        <f>[1]!ripe_x(P73,$X$11,B73,0,C73)</f>
        <v>11.528677959291251</v>
      </c>
      <c r="S73" s="26">
        <v>65</v>
      </c>
      <c r="T73" s="26">
        <v>372</v>
      </c>
    </row>
    <row r="74" spans="1:20" s="26" customFormat="1" x14ac:dyDescent="0.25">
      <c r="A74" s="60" t="s">
        <v>400</v>
      </c>
      <c r="B74" s="48">
        <v>258.13</v>
      </c>
      <c r="C74" s="48">
        <v>83.76</v>
      </c>
      <c r="D74" s="34" t="s">
        <v>379</v>
      </c>
      <c r="E74" s="16">
        <v>17.39</v>
      </c>
      <c r="F74" s="17">
        <f t="shared" si="1"/>
        <v>16.39579923031711</v>
      </c>
      <c r="G74" s="63" t="s">
        <v>436</v>
      </c>
      <c r="H74" s="51" t="s">
        <v>414</v>
      </c>
      <c r="I74" s="18"/>
      <c r="J74" s="19">
        <v>84.9</v>
      </c>
      <c r="K74" s="20"/>
      <c r="N74" s="87">
        <f>[1]!Olekuvorrand(T74,$X$6,S74,5,$X$11,H74,$X$11,FALSE)</f>
        <v>60.722887516021729</v>
      </c>
      <c r="O74" s="87">
        <f>[1]!ripe_x(N74,$X$11,B74,0,C74)</f>
        <v>4.076859302428292</v>
      </c>
      <c r="P74" s="87">
        <f>[1]!Olekuvorrand(T74,$X$6,S74,5,$X$11,Q$2,$X$11,FALSE)</f>
        <v>48.817932605743408</v>
      </c>
      <c r="Q74" s="87">
        <f>[1]!ripe_x(P74,$X$11,B74,0,C74)</f>
        <v>5.071060072111182</v>
      </c>
      <c r="S74" s="26">
        <v>65</v>
      </c>
      <c r="T74" s="26">
        <v>372</v>
      </c>
    </row>
    <row r="75" spans="1:20" s="26" customFormat="1" x14ac:dyDescent="0.25">
      <c r="A75" s="61"/>
      <c r="B75" s="49">
        <v>258.13</v>
      </c>
      <c r="C75" s="49">
        <v>83.76</v>
      </c>
      <c r="D75" s="34" t="s">
        <v>428</v>
      </c>
      <c r="E75" s="27">
        <v>16.850000000000001</v>
      </c>
      <c r="F75" s="28">
        <f t="shared" si="1"/>
        <v>15.855799230317112</v>
      </c>
      <c r="G75" s="64"/>
      <c r="H75" s="52" t="s">
        <v>414</v>
      </c>
      <c r="I75" s="29"/>
      <c r="J75" s="30">
        <v>85.36</v>
      </c>
      <c r="K75" s="31"/>
      <c r="N75" s="87">
        <f>[1]!Olekuvorrand(T75,$X$6,S75,5,$X$11,H75,$X$11,FALSE)</f>
        <v>60.722887516021729</v>
      </c>
      <c r="O75" s="87">
        <f>[1]!ripe_x(N75,$X$11,B75,0,C75)</f>
        <v>4.076859302428292</v>
      </c>
      <c r="P75" s="87">
        <f>[1]!Olekuvorrand(T75,$X$6,S75,5,$X$11,Q$2,$X$11,FALSE)</f>
        <v>48.817932605743408</v>
      </c>
      <c r="Q75" s="87">
        <f>[1]!ripe_x(P75,$X$11,B75,0,C75)</f>
        <v>5.071060072111182</v>
      </c>
      <c r="S75" s="26">
        <v>65</v>
      </c>
      <c r="T75" s="26">
        <v>372</v>
      </c>
    </row>
    <row r="76" spans="1:20" s="26" customFormat="1" ht="15.75" thickBot="1" x14ac:dyDescent="0.3">
      <c r="A76" s="62"/>
      <c r="B76" s="50">
        <v>258.13</v>
      </c>
      <c r="C76" s="50">
        <v>83.76</v>
      </c>
      <c r="D76" s="33" t="s">
        <v>381</v>
      </c>
      <c r="E76" s="21">
        <v>16.54</v>
      </c>
      <c r="F76" s="22">
        <f t="shared" si="1"/>
        <v>15.54579923031711</v>
      </c>
      <c r="G76" s="65"/>
      <c r="H76" s="53" t="s">
        <v>414</v>
      </c>
      <c r="I76" s="23"/>
      <c r="J76" s="24">
        <v>85.72</v>
      </c>
      <c r="K76" s="25"/>
      <c r="N76" s="87">
        <f>[1]!Olekuvorrand(T76,$X$6,S76,5,$X$11,H76,$X$11,FALSE)</f>
        <v>60.722887516021729</v>
      </c>
      <c r="O76" s="87">
        <f>[1]!ripe_x(N76,$X$11,B76,0,C76)</f>
        <v>4.076859302428292</v>
      </c>
      <c r="P76" s="87">
        <f>[1]!Olekuvorrand(T76,$X$6,S76,5,$X$11,Q$2,$X$11,FALSE)</f>
        <v>48.817932605743408</v>
      </c>
      <c r="Q76" s="87">
        <f>[1]!ripe_x(P76,$X$11,B76,0,C76)</f>
        <v>5.071060072111182</v>
      </c>
      <c r="S76" s="26">
        <v>65</v>
      </c>
      <c r="T76" s="26">
        <v>372</v>
      </c>
    </row>
    <row r="77" spans="1:20" s="26" customFormat="1" x14ac:dyDescent="0.25">
      <c r="A77" s="60" t="s">
        <v>401</v>
      </c>
      <c r="B77" s="48">
        <v>349.83</v>
      </c>
      <c r="C77" s="54">
        <v>72.17</v>
      </c>
      <c r="D77" s="40" t="s">
        <v>376</v>
      </c>
      <c r="E77" s="16">
        <v>12.1</v>
      </c>
      <c r="F77" s="17">
        <f t="shared" si="1"/>
        <v>10.167591512852125</v>
      </c>
      <c r="G77" s="63" t="s">
        <v>438</v>
      </c>
      <c r="H77" s="51" t="s">
        <v>437</v>
      </c>
      <c r="I77" s="18">
        <v>20.83</v>
      </c>
      <c r="J77" s="19">
        <v>72.08</v>
      </c>
      <c r="K77" s="20"/>
      <c r="N77" s="87">
        <f>[1]!Olekuvorrand(T77,$X$6,S77,5,$X$11,H77,$X$11,FALSE)</f>
        <v>67.590534687042236</v>
      </c>
      <c r="O77" s="87">
        <f>[1]!ripe_x(N77,$X$11,B77,0,C77)</f>
        <v>5.0252057164908823</v>
      </c>
      <c r="P77" s="87">
        <f>[1]!Olekuvorrand(T77,$X$6,S77,5,$X$11,Q$2,$X$11,FALSE)</f>
        <v>48.817932605743408</v>
      </c>
      <c r="Q77" s="87">
        <f>[1]!ripe_x(P77,$X$11,B77,0,C77)</f>
        <v>6.9576142036387569</v>
      </c>
      <c r="S77" s="26">
        <v>65</v>
      </c>
      <c r="T77" s="26">
        <v>372</v>
      </c>
    </row>
    <row r="78" spans="1:20" s="26" customFormat="1" x14ac:dyDescent="0.25">
      <c r="A78" s="61"/>
      <c r="B78" s="49">
        <v>349.83</v>
      </c>
      <c r="C78" s="55">
        <v>72.17</v>
      </c>
      <c r="D78" s="34" t="s">
        <v>430</v>
      </c>
      <c r="E78" s="27">
        <v>12.13</v>
      </c>
      <c r="F78" s="28">
        <f t="shared" si="1"/>
        <v>10.197591512852126</v>
      </c>
      <c r="G78" s="64"/>
      <c r="H78" s="52" t="s">
        <v>437</v>
      </c>
      <c r="I78" s="29">
        <v>20.12</v>
      </c>
      <c r="J78" s="30">
        <v>72</v>
      </c>
      <c r="K78" s="31"/>
      <c r="N78" s="87">
        <f>[1]!Olekuvorrand(T78,$X$6,S78,5,$X$11,H78,$X$11,FALSE)</f>
        <v>67.590534687042236</v>
      </c>
      <c r="O78" s="87">
        <f>[1]!ripe_x(N78,$X$11,B78,0,C78)</f>
        <v>5.0252057164908823</v>
      </c>
      <c r="P78" s="87">
        <f>[1]!Olekuvorrand(T78,$X$6,S78,5,$X$11,Q$2,$X$11,FALSE)</f>
        <v>48.817932605743408</v>
      </c>
      <c r="Q78" s="87">
        <f>[1]!ripe_x(P78,$X$11,B78,0,C78)</f>
        <v>6.9576142036387569</v>
      </c>
      <c r="S78" s="26">
        <v>65</v>
      </c>
      <c r="T78" s="26">
        <v>372</v>
      </c>
    </row>
    <row r="79" spans="1:20" s="26" customFormat="1" ht="15.75" thickBot="1" x14ac:dyDescent="0.3">
      <c r="A79" s="62"/>
      <c r="B79" s="50">
        <v>349.83</v>
      </c>
      <c r="C79" s="56">
        <v>72.17</v>
      </c>
      <c r="D79" s="33" t="s">
        <v>429</v>
      </c>
      <c r="E79" s="21">
        <v>12.02</v>
      </c>
      <c r="F79" s="22">
        <f t="shared" si="1"/>
        <v>10.087591512852127</v>
      </c>
      <c r="G79" s="65"/>
      <c r="H79" s="53" t="s">
        <v>437</v>
      </c>
      <c r="I79" s="23">
        <v>19.8</v>
      </c>
      <c r="J79" s="24">
        <v>72</v>
      </c>
      <c r="K79" s="25"/>
      <c r="N79" s="87">
        <f>[1]!Olekuvorrand(T79,$X$6,S79,5,$X$11,H79,$X$11,FALSE)</f>
        <v>67.590534687042236</v>
      </c>
      <c r="O79" s="87">
        <f>[1]!ripe_x(N79,$X$11,B79,0,C79)</f>
        <v>5.0252057164908823</v>
      </c>
      <c r="P79" s="87">
        <f>[1]!Olekuvorrand(T79,$X$6,S79,5,$X$11,Q$2,$X$11,FALSE)</f>
        <v>48.817932605743408</v>
      </c>
      <c r="Q79" s="87">
        <f>[1]!ripe_x(P79,$X$11,B79,0,C79)</f>
        <v>6.9576142036387569</v>
      </c>
      <c r="S79" s="26">
        <v>65</v>
      </c>
      <c r="T79" s="26">
        <v>372</v>
      </c>
    </row>
    <row r="80" spans="1:20" s="26" customFormat="1" x14ac:dyDescent="0.25">
      <c r="A80" s="60" t="s">
        <v>402</v>
      </c>
      <c r="B80" s="48">
        <v>266.89999999999998</v>
      </c>
      <c r="C80" s="48">
        <v>132.54</v>
      </c>
      <c r="D80" s="34" t="s">
        <v>379</v>
      </c>
      <c r="E80" s="16">
        <v>13.18</v>
      </c>
      <c r="F80" s="17">
        <f t="shared" si="1"/>
        <v>11.957026415269041</v>
      </c>
      <c r="G80" s="63" t="s">
        <v>436</v>
      </c>
      <c r="H80" s="51" t="s">
        <v>410</v>
      </c>
      <c r="I80" s="18"/>
      <c r="J80" s="19">
        <v>88.86</v>
      </c>
      <c r="K80" s="20"/>
      <c r="N80" s="87">
        <f>[1]!Olekuvorrand(T80,$X$6,S80,5,$X$11,H80,$X$11,FALSE)</f>
        <v>60.854494571685791</v>
      </c>
      <c r="O80" s="87">
        <f>[1]!ripe_x(N80,$X$11,B80,0,C80)</f>
        <v>4.9601407949322196</v>
      </c>
      <c r="P80" s="87">
        <f>[1]!Olekuvorrand(T80,$X$6,S80,5,$X$11,Q$2,$X$11,FALSE)</f>
        <v>48.817932605743408</v>
      </c>
      <c r="Q80" s="87">
        <f>[1]!ripe_x(P80,$X$11,B80,0,C80)</f>
        <v>6.183114379663178</v>
      </c>
      <c r="S80" s="26">
        <v>65</v>
      </c>
      <c r="T80" s="26">
        <v>372</v>
      </c>
    </row>
    <row r="81" spans="1:20" s="26" customFormat="1" x14ac:dyDescent="0.25">
      <c r="A81" s="61"/>
      <c r="B81" s="49">
        <v>266.89999999999998</v>
      </c>
      <c r="C81" s="49">
        <v>132.54</v>
      </c>
      <c r="D81" s="34" t="s">
        <v>431</v>
      </c>
      <c r="E81" s="27">
        <v>12.77</v>
      </c>
      <c r="F81" s="28">
        <f t="shared" si="1"/>
        <v>11.547026415269041</v>
      </c>
      <c r="G81" s="64"/>
      <c r="H81" s="52" t="s">
        <v>410</v>
      </c>
      <c r="I81" s="29"/>
      <c r="J81" s="30">
        <v>89.04</v>
      </c>
      <c r="K81" s="31"/>
      <c r="N81" s="87">
        <f>[1]!Olekuvorrand(T81,$X$6,S81,5,$X$11,H81,$X$11,FALSE)</f>
        <v>60.854494571685791</v>
      </c>
      <c r="O81" s="87">
        <f>[1]!ripe_x(N81,$X$11,B81,0,C81)</f>
        <v>4.9601407949322196</v>
      </c>
      <c r="P81" s="87">
        <f>[1]!Olekuvorrand(T81,$X$6,S81,5,$X$11,Q$2,$X$11,FALSE)</f>
        <v>48.817932605743408</v>
      </c>
      <c r="Q81" s="87">
        <f>[1]!ripe_x(P81,$X$11,B81,0,C81)</f>
        <v>6.183114379663178</v>
      </c>
      <c r="S81" s="26">
        <v>65</v>
      </c>
      <c r="T81" s="26">
        <v>372</v>
      </c>
    </row>
    <row r="82" spans="1:20" s="26" customFormat="1" ht="15.75" thickBot="1" x14ac:dyDescent="0.3">
      <c r="A82" s="62"/>
      <c r="B82" s="50">
        <v>266.89999999999998</v>
      </c>
      <c r="C82" s="50">
        <v>132.54</v>
      </c>
      <c r="D82" s="33" t="s">
        <v>381</v>
      </c>
      <c r="E82" s="21">
        <v>12.46</v>
      </c>
      <c r="F82" s="22">
        <f t="shared" si="1"/>
        <v>11.237026415269042</v>
      </c>
      <c r="G82" s="65"/>
      <c r="H82" s="53" t="s">
        <v>410</v>
      </c>
      <c r="I82" s="23"/>
      <c r="J82" s="24">
        <v>89.16</v>
      </c>
      <c r="K82" s="25"/>
      <c r="N82" s="87">
        <f>[1]!Olekuvorrand(T82,$X$6,S82,5,$X$11,H82,$X$11,FALSE)</f>
        <v>60.854494571685791</v>
      </c>
      <c r="O82" s="87">
        <f>[1]!ripe_x(N82,$X$11,B82,0,C82)</f>
        <v>4.9601407949322196</v>
      </c>
      <c r="P82" s="87">
        <f>[1]!Olekuvorrand(T82,$X$6,S82,5,$X$11,Q$2,$X$11,FALSE)</f>
        <v>48.817932605743408</v>
      </c>
      <c r="Q82" s="87">
        <f>[1]!ripe_x(P82,$X$11,B82,0,C82)</f>
        <v>6.183114379663178</v>
      </c>
      <c r="S82" s="26">
        <v>65</v>
      </c>
      <c r="T82" s="26">
        <v>372</v>
      </c>
    </row>
    <row r="83" spans="1:20" s="26" customFormat="1" ht="15.75" thickBot="1" x14ac:dyDescent="0.3">
      <c r="A83" s="60" t="s">
        <v>403</v>
      </c>
      <c r="B83" s="48">
        <v>408.78</v>
      </c>
      <c r="C83" s="43">
        <v>188.04</v>
      </c>
      <c r="D83" s="44" t="s">
        <v>415</v>
      </c>
      <c r="E83" s="27">
        <v>7.78</v>
      </c>
      <c r="F83" s="28">
        <f t="shared" si="1"/>
        <v>4.9043250134812055</v>
      </c>
      <c r="G83" s="63" t="s">
        <v>436</v>
      </c>
      <c r="H83" s="51" t="s">
        <v>404</v>
      </c>
      <c r="I83" s="29">
        <v>13.16</v>
      </c>
      <c r="J83" s="30">
        <v>91.91</v>
      </c>
      <c r="K83" s="31"/>
      <c r="N83" s="87">
        <f>[1]!Olekuvorrand(T83,$X$6,S83,5,$X$11,H83,$X$11,FALSE)</f>
        <v>60.986936092376709</v>
      </c>
      <c r="O83" s="87">
        <f>[1]!ripe_x(N83,$X$11,B83,0,C83)</f>
        <v>11.536236951702577</v>
      </c>
      <c r="P83" s="87">
        <f>[1]!Olekuvorrand(T83,$X$6,S83,5,$X$11,Q$2,$X$11,FALSE)</f>
        <v>48.817932605743408</v>
      </c>
      <c r="Q83" s="87">
        <f>[1]!ripe_x(P83,$X$11,B83,0,C83)</f>
        <v>14.411911938221373</v>
      </c>
      <c r="S83" s="26">
        <v>65</v>
      </c>
      <c r="T83" s="26">
        <v>372</v>
      </c>
    </row>
    <row r="84" spans="1:20" s="26" customFormat="1" x14ac:dyDescent="0.25">
      <c r="A84" s="61"/>
      <c r="B84" s="49">
        <v>408.78</v>
      </c>
      <c r="C84" s="48">
        <v>197.59</v>
      </c>
      <c r="D84" s="34" t="s">
        <v>379</v>
      </c>
      <c r="E84" s="16">
        <v>13.21</v>
      </c>
      <c r="F84" s="17">
        <f t="shared" si="1"/>
        <v>10.31900839530725</v>
      </c>
      <c r="G84" s="64"/>
      <c r="H84" s="52" t="s">
        <v>404</v>
      </c>
      <c r="I84" s="18"/>
      <c r="J84" s="19">
        <v>91.74</v>
      </c>
      <c r="K84" s="20"/>
      <c r="N84" s="87">
        <f>[1]!Olekuvorrand(T84,$X$6,S84,5,$X$11,H84,$X$11,FALSE)</f>
        <v>60.986936092376709</v>
      </c>
      <c r="O84" s="87">
        <f>[1]!ripe_x(N84,$X$11,B84,0,C84)</f>
        <v>11.597682051507626</v>
      </c>
      <c r="P84" s="87">
        <f>[1]!Olekuvorrand(T84,$X$6,S84,5,$X$11,Q$2,$X$11,FALSE)</f>
        <v>48.817932605743408</v>
      </c>
      <c r="Q84" s="87">
        <f>[1]!ripe_x(P84,$X$11,B84,0,C84)</f>
        <v>14.488673656200376</v>
      </c>
      <c r="S84" s="26">
        <v>65</v>
      </c>
      <c r="T84" s="26">
        <v>372</v>
      </c>
    </row>
    <row r="85" spans="1:20" s="26" customFormat="1" x14ac:dyDescent="0.25">
      <c r="A85" s="61"/>
      <c r="B85" s="49">
        <v>408.78</v>
      </c>
      <c r="C85" s="49">
        <v>197.59</v>
      </c>
      <c r="D85" s="34" t="s">
        <v>432</v>
      </c>
      <c r="E85" s="27">
        <v>13.03</v>
      </c>
      <c r="F85" s="28">
        <f t="shared" si="1"/>
        <v>10.139008395307251</v>
      </c>
      <c r="G85" s="64"/>
      <c r="H85" s="52" t="s">
        <v>404</v>
      </c>
      <c r="I85" s="29"/>
      <c r="J85" s="30">
        <v>91.94</v>
      </c>
      <c r="K85" s="31"/>
      <c r="N85" s="87">
        <f>[1]!Olekuvorrand(T85,$X$6,S85,5,$X$11,H85,$X$11,FALSE)</f>
        <v>60.986936092376709</v>
      </c>
      <c r="O85" s="87">
        <f>[1]!ripe_x(N85,$X$11,B85,0,C85)</f>
        <v>11.597682051507626</v>
      </c>
      <c r="P85" s="87">
        <f>[1]!Olekuvorrand(T85,$X$6,S85,5,$X$11,Q$2,$X$11,FALSE)</f>
        <v>48.817932605743408</v>
      </c>
      <c r="Q85" s="87">
        <f>[1]!ripe_x(P85,$X$11,B85,0,C85)</f>
        <v>14.488673656200376</v>
      </c>
      <c r="S85" s="26">
        <v>65</v>
      </c>
      <c r="T85" s="26">
        <v>372</v>
      </c>
    </row>
    <row r="86" spans="1:20" s="26" customFormat="1" ht="15.75" thickBot="1" x14ac:dyDescent="0.3">
      <c r="A86" s="62"/>
      <c r="B86" s="50">
        <v>408.78</v>
      </c>
      <c r="C86" s="50">
        <v>197.59</v>
      </c>
      <c r="D86" s="33" t="s">
        <v>381</v>
      </c>
      <c r="E86" s="21">
        <v>12.71</v>
      </c>
      <c r="F86" s="22">
        <f t="shared" si="1"/>
        <v>9.8190083953072502</v>
      </c>
      <c r="G86" s="65"/>
      <c r="H86" s="53" t="s">
        <v>404</v>
      </c>
      <c r="I86" s="23"/>
      <c r="J86" s="24">
        <v>92.23</v>
      </c>
      <c r="K86" s="25"/>
      <c r="N86" s="87">
        <f>[1]!Olekuvorrand(T86,$X$6,S86,5,$X$11,H86,$X$11,FALSE)</f>
        <v>60.986936092376709</v>
      </c>
      <c r="O86" s="87">
        <f>[1]!ripe_x(N86,$X$11,B86,0,C86)</f>
        <v>11.597682051507626</v>
      </c>
      <c r="P86" s="87">
        <f>[1]!Olekuvorrand(T86,$X$6,S86,5,$X$11,Q$2,$X$11,FALSE)</f>
        <v>48.817932605743408</v>
      </c>
      <c r="Q86" s="87">
        <f>[1]!ripe_x(P86,$X$11,B86,0,C86)</f>
        <v>14.488673656200376</v>
      </c>
      <c r="S86" s="26">
        <v>65</v>
      </c>
      <c r="T86" s="26">
        <v>372</v>
      </c>
    </row>
    <row r="87" spans="1:20" s="26" customFormat="1" x14ac:dyDescent="0.25">
      <c r="A87" s="60" t="s">
        <v>445</v>
      </c>
      <c r="B87" s="48">
        <v>182.89</v>
      </c>
      <c r="C87" s="48">
        <v>41.56</v>
      </c>
      <c r="D87" s="32"/>
      <c r="E87" s="16">
        <v>9.1199999999999992</v>
      </c>
      <c r="F87" s="17">
        <f t="shared" si="1"/>
        <v>7.9769958749869447</v>
      </c>
      <c r="G87" s="63" t="s">
        <v>436</v>
      </c>
      <c r="H87" s="51" t="s">
        <v>404</v>
      </c>
      <c r="I87" s="18"/>
      <c r="J87" s="19">
        <v>85.98</v>
      </c>
      <c r="K87" s="20"/>
      <c r="N87" s="87">
        <f>[1]!Olekuvorrand(T87,$X$6,S87,5,$X$11,H87,$X$11,FALSE)</f>
        <v>55.501759052276611</v>
      </c>
      <c r="O87" s="87">
        <f>[1]!ripe_x(N87,$X$11,B87,0,C87)</f>
        <v>1.7937951798289216</v>
      </c>
      <c r="P87" s="87">
        <f>[1]!Olekuvorrand(T87,$X$6,S87,5,$X$11,Q$2,$X$11,FALSE)</f>
        <v>33.900439739227295</v>
      </c>
      <c r="Q87" s="87">
        <f>[1]!ripe_x(P87,$X$11,B87,0,C87)</f>
        <v>2.9367993048419754</v>
      </c>
      <c r="S87" s="26">
        <v>65</v>
      </c>
      <c r="T87" s="26">
        <v>183</v>
      </c>
    </row>
    <row r="88" spans="1:20" s="26" customFormat="1" x14ac:dyDescent="0.25">
      <c r="A88" s="61"/>
      <c r="B88" s="49">
        <v>182.89</v>
      </c>
      <c r="C88" s="49">
        <v>41.56</v>
      </c>
      <c r="D88" s="34" t="s">
        <v>433</v>
      </c>
      <c r="E88" s="27">
        <v>9.67</v>
      </c>
      <c r="F88" s="28">
        <f t="shared" si="1"/>
        <v>8.5269958749869446</v>
      </c>
      <c r="G88" s="64"/>
      <c r="H88" s="52" t="s">
        <v>404</v>
      </c>
      <c r="I88" s="29"/>
      <c r="J88" s="30">
        <v>86</v>
      </c>
      <c r="K88" s="31"/>
      <c r="N88" s="87">
        <f>[1]!Olekuvorrand(T88,$X$6,S88,5,$X$11,H88,$X$11,FALSE)</f>
        <v>55.501759052276611</v>
      </c>
      <c r="O88" s="87">
        <f>[1]!ripe_x(N88,$X$11,B88,0,C88)</f>
        <v>1.7937951798289216</v>
      </c>
      <c r="P88" s="87">
        <f>[1]!Olekuvorrand(T88,$X$6,S88,5,$X$11,Q$2,$X$11,FALSE)</f>
        <v>33.900439739227295</v>
      </c>
      <c r="Q88" s="87">
        <f>[1]!ripe_x(P88,$X$11,B88,0,C88)</f>
        <v>2.9367993048419754</v>
      </c>
      <c r="S88" s="26">
        <v>65</v>
      </c>
      <c r="T88" s="26">
        <v>183</v>
      </c>
    </row>
    <row r="89" spans="1:20" s="26" customFormat="1" ht="15.75" thickBot="1" x14ac:dyDescent="0.3">
      <c r="A89" s="62"/>
      <c r="B89" s="50">
        <v>182.89</v>
      </c>
      <c r="C89" s="50">
        <v>41.56</v>
      </c>
      <c r="D89" s="33"/>
      <c r="E89" s="21">
        <v>10.9</v>
      </c>
      <c r="F89" s="22">
        <f t="shared" si="1"/>
        <v>9.756995874986945</v>
      </c>
      <c r="G89" s="65"/>
      <c r="H89" s="53" t="s">
        <v>404</v>
      </c>
      <c r="I89" s="23"/>
      <c r="J89" s="24">
        <v>86.03</v>
      </c>
      <c r="K89" s="25"/>
      <c r="N89" s="87">
        <f>[1]!Olekuvorrand(T89,$X$6,S89,5,$X$11,H89,$X$11,FALSE)</f>
        <v>55.501759052276611</v>
      </c>
      <c r="O89" s="87">
        <f>[1]!ripe_x(N89,$X$11,B89,0,C89)</f>
        <v>1.7937951798289216</v>
      </c>
      <c r="P89" s="87">
        <f>[1]!Olekuvorrand(T89,$X$6,S89,5,$X$11,Q$2,$X$11,FALSE)</f>
        <v>33.900439739227295</v>
      </c>
      <c r="Q89" s="87">
        <f>[1]!ripe_x(P89,$X$11,B89,0,C89)</f>
        <v>2.9367993048419754</v>
      </c>
      <c r="S89" s="26">
        <v>65</v>
      </c>
      <c r="T89" s="26">
        <v>183</v>
      </c>
    </row>
    <row r="90" spans="1:20" s="26" customFormat="1" x14ac:dyDescent="0.25">
      <c r="A90" s="4"/>
      <c r="B90" s="3"/>
      <c r="C90" s="3"/>
      <c r="D90" s="4"/>
      <c r="E90" s="5"/>
      <c r="F90" s="10"/>
      <c r="H90" s="9"/>
    </row>
    <row r="91" spans="1:20" x14ac:dyDescent="0.25">
      <c r="A91" s="2" t="s">
        <v>12</v>
      </c>
      <c r="B91" s="2" t="s">
        <v>373</v>
      </c>
      <c r="C91" s="3"/>
      <c r="D91" s="4"/>
      <c r="E91" s="5"/>
      <c r="G91" s="2"/>
      <c r="I91" s="2"/>
      <c r="J91" s="2"/>
      <c r="K91" s="2"/>
    </row>
    <row r="92" spans="1:20" x14ac:dyDescent="0.25">
      <c r="A92" s="2"/>
      <c r="B92" s="2"/>
      <c r="C92" s="5"/>
      <c r="D92" s="2"/>
      <c r="E92" s="5"/>
      <c r="G92" s="2"/>
      <c r="I92" s="2"/>
      <c r="J92" s="2"/>
      <c r="K92" s="2"/>
    </row>
    <row r="93" spans="1:20" x14ac:dyDescent="0.25">
      <c r="A93" s="2" t="s">
        <v>374</v>
      </c>
      <c r="B93" s="2" t="s">
        <v>375</v>
      </c>
    </row>
  </sheetData>
  <mergeCells count="65">
    <mergeCell ref="G83:G86"/>
    <mergeCell ref="A65:A67"/>
    <mergeCell ref="G65:G67"/>
    <mergeCell ref="A87:A89"/>
    <mergeCell ref="G87:G89"/>
    <mergeCell ref="A83:A86"/>
    <mergeCell ref="A80:A82"/>
    <mergeCell ref="G80:G82"/>
    <mergeCell ref="A77:A79"/>
    <mergeCell ref="G77:G79"/>
    <mergeCell ref="A74:A76"/>
    <mergeCell ref="G74:G76"/>
    <mergeCell ref="G68:G70"/>
    <mergeCell ref="G71:G73"/>
    <mergeCell ref="A68:A73"/>
    <mergeCell ref="A62:A64"/>
    <mergeCell ref="G62:G64"/>
    <mergeCell ref="A5:A7"/>
    <mergeCell ref="A11:A13"/>
    <mergeCell ref="A20:A22"/>
    <mergeCell ref="A8:A10"/>
    <mergeCell ref="G5:G7"/>
    <mergeCell ref="G8:G10"/>
    <mergeCell ref="G11:G13"/>
    <mergeCell ref="A38:A43"/>
    <mergeCell ref="K3:K4"/>
    <mergeCell ref="H3:H4"/>
    <mergeCell ref="G3:G4"/>
    <mergeCell ref="C1:J1"/>
    <mergeCell ref="A1:B1"/>
    <mergeCell ref="A2:B2"/>
    <mergeCell ref="E3:F3"/>
    <mergeCell ref="A3:A4"/>
    <mergeCell ref="B3:B4"/>
    <mergeCell ref="C3:C4"/>
    <mergeCell ref="D3:D4"/>
    <mergeCell ref="C2:J2"/>
    <mergeCell ref="I3:I4"/>
    <mergeCell ref="G14:G16"/>
    <mergeCell ref="G20:G22"/>
    <mergeCell ref="G17:G19"/>
    <mergeCell ref="G56:G58"/>
    <mergeCell ref="G47:G49"/>
    <mergeCell ref="G38:G40"/>
    <mergeCell ref="G41:G43"/>
    <mergeCell ref="A44:A46"/>
    <mergeCell ref="A59:A61"/>
    <mergeCell ref="G59:G61"/>
    <mergeCell ref="G44:G46"/>
    <mergeCell ref="G50:G52"/>
    <mergeCell ref="A56:A58"/>
    <mergeCell ref="A47:A49"/>
    <mergeCell ref="G53:G55"/>
    <mergeCell ref="A50:A55"/>
    <mergeCell ref="A14:A19"/>
    <mergeCell ref="G35:G37"/>
    <mergeCell ref="G32:G34"/>
    <mergeCell ref="G29:G31"/>
    <mergeCell ref="G23:G25"/>
    <mergeCell ref="G26:G28"/>
    <mergeCell ref="A23:A25"/>
    <mergeCell ref="A26:A28"/>
    <mergeCell ref="A29:A31"/>
    <mergeCell ref="A32:A34"/>
    <mergeCell ref="A35:A37"/>
  </mergeCells>
  <pageMargins left="0.70866141732283472" right="0.28999999999999998" top="0.46" bottom="0.48" header="0.75" footer="0.31496062992125984"/>
  <pageSetup paperSize="8" fitToHeight="5" orientation="landscape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9:M65"/>
  <sheetViews>
    <sheetView topLeftCell="A20" workbookViewId="0">
      <selection activeCell="M65" sqref="K25:M65"/>
    </sheetView>
  </sheetViews>
  <sheetFormatPr defaultRowHeight="15" x14ac:dyDescent="0.25"/>
  <cols>
    <col min="4" max="4" width="15.85546875" customWidth="1"/>
    <col min="5" max="5" width="12.42578125" customWidth="1"/>
    <col min="8" max="9" width="12.5703125" customWidth="1"/>
    <col min="11" max="11" width="13" customWidth="1"/>
    <col min="12" max="12" width="12.85546875" customWidth="1"/>
  </cols>
  <sheetData>
    <row r="9" spans="4:6" x14ac:dyDescent="0.25">
      <c r="D9" s="6" t="s">
        <v>13</v>
      </c>
      <c r="E9" t="s">
        <v>14</v>
      </c>
      <c r="F9" t="s">
        <v>15</v>
      </c>
    </row>
    <row r="10" spans="4:6" x14ac:dyDescent="0.25">
      <c r="D10" s="6" t="s">
        <v>16</v>
      </c>
      <c r="E10" t="s">
        <v>17</v>
      </c>
      <c r="F10" t="s">
        <v>18</v>
      </c>
    </row>
    <row r="11" spans="4:6" x14ac:dyDescent="0.25">
      <c r="D11" s="6" t="s">
        <v>19</v>
      </c>
      <c r="E11" t="s">
        <v>20</v>
      </c>
      <c r="F11" t="s">
        <v>21</v>
      </c>
    </row>
    <row r="12" spans="4:6" x14ac:dyDescent="0.25">
      <c r="D12" s="6" t="s">
        <v>22</v>
      </c>
      <c r="E12" t="s">
        <v>23</v>
      </c>
      <c r="F12" t="s">
        <v>24</v>
      </c>
    </row>
    <row r="13" spans="4:6" x14ac:dyDescent="0.25">
      <c r="D13" s="6" t="s">
        <v>25</v>
      </c>
      <c r="E13" t="s">
        <v>26</v>
      </c>
      <c r="F13" t="s">
        <v>27</v>
      </c>
    </row>
    <row r="14" spans="4:6" x14ac:dyDescent="0.25">
      <c r="D14" s="6" t="s">
        <v>28</v>
      </c>
      <c r="E14" t="s">
        <v>29</v>
      </c>
      <c r="F14" t="s">
        <v>30</v>
      </c>
    </row>
    <row r="15" spans="4:6" x14ac:dyDescent="0.25">
      <c r="D15" s="6" t="s">
        <v>31</v>
      </c>
      <c r="E15" t="s">
        <v>32</v>
      </c>
      <c r="F15" t="s">
        <v>33</v>
      </c>
    </row>
    <row r="16" spans="4:6" x14ac:dyDescent="0.25">
      <c r="D16" s="6" t="s">
        <v>34</v>
      </c>
      <c r="E16" t="s">
        <v>35</v>
      </c>
      <c r="F16" t="s">
        <v>36</v>
      </c>
    </row>
    <row r="17" spans="4:13" x14ac:dyDescent="0.25">
      <c r="D17" s="6" t="s">
        <v>37</v>
      </c>
      <c r="E17" t="s">
        <v>38</v>
      </c>
      <c r="F17" t="s">
        <v>39</v>
      </c>
      <c r="H17" t="s">
        <v>143</v>
      </c>
      <c r="I17" t="s">
        <v>144</v>
      </c>
      <c r="J17" t="s">
        <v>145</v>
      </c>
    </row>
    <row r="18" spans="4:13" x14ac:dyDescent="0.25">
      <c r="D18" s="6" t="s">
        <v>40</v>
      </c>
      <c r="E18" t="s">
        <v>41</v>
      </c>
      <c r="F18" t="s">
        <v>42</v>
      </c>
      <c r="H18" t="s">
        <v>146</v>
      </c>
      <c r="I18" t="s">
        <v>147</v>
      </c>
      <c r="J18" t="s">
        <v>148</v>
      </c>
    </row>
    <row r="19" spans="4:13" x14ac:dyDescent="0.25">
      <c r="D19" s="6" t="s">
        <v>43</v>
      </c>
      <c r="E19" t="s">
        <v>44</v>
      </c>
      <c r="F19" t="s">
        <v>45</v>
      </c>
      <c r="H19" t="s">
        <v>149</v>
      </c>
      <c r="I19" t="s">
        <v>150</v>
      </c>
      <c r="J19" t="s">
        <v>151</v>
      </c>
    </row>
    <row r="20" spans="4:13" x14ac:dyDescent="0.25">
      <c r="D20" s="6" t="s">
        <v>46</v>
      </c>
      <c r="E20" t="s">
        <v>47</v>
      </c>
      <c r="F20" t="s">
        <v>48</v>
      </c>
      <c r="H20" t="s">
        <v>152</v>
      </c>
      <c r="I20" t="s">
        <v>153</v>
      </c>
      <c r="J20" t="s">
        <v>154</v>
      </c>
    </row>
    <row r="21" spans="4:13" x14ac:dyDescent="0.25">
      <c r="D21" s="6" t="s">
        <v>49</v>
      </c>
      <c r="E21" t="s">
        <v>50</v>
      </c>
      <c r="F21" t="s">
        <v>36</v>
      </c>
      <c r="H21" t="s">
        <v>155</v>
      </c>
      <c r="I21" t="s">
        <v>156</v>
      </c>
      <c r="J21" t="s">
        <v>157</v>
      </c>
    </row>
    <row r="22" spans="4:13" x14ac:dyDescent="0.25">
      <c r="D22" s="6" t="s">
        <v>51</v>
      </c>
      <c r="E22" t="s">
        <v>52</v>
      </c>
      <c r="F22" t="s">
        <v>53</v>
      </c>
      <c r="H22" t="s">
        <v>158</v>
      </c>
      <c r="I22" t="s">
        <v>159</v>
      </c>
      <c r="J22" t="s">
        <v>160</v>
      </c>
    </row>
    <row r="23" spans="4:13" x14ac:dyDescent="0.25">
      <c r="D23" s="6" t="s">
        <v>54</v>
      </c>
      <c r="E23" t="s">
        <v>55</v>
      </c>
      <c r="F23" t="s">
        <v>56</v>
      </c>
      <c r="H23" t="s">
        <v>161</v>
      </c>
      <c r="I23" t="s">
        <v>162</v>
      </c>
      <c r="J23" t="s">
        <v>163</v>
      </c>
    </row>
    <row r="24" spans="4:13" x14ac:dyDescent="0.25">
      <c r="D24" s="6" t="s">
        <v>57</v>
      </c>
      <c r="E24" t="s">
        <v>58</v>
      </c>
      <c r="F24" t="s">
        <v>59</v>
      </c>
      <c r="H24" t="s">
        <v>164</v>
      </c>
      <c r="I24" t="s">
        <v>165</v>
      </c>
      <c r="J24" t="s">
        <v>36</v>
      </c>
    </row>
    <row r="25" spans="4:13" x14ac:dyDescent="0.25">
      <c r="D25" s="6" t="s">
        <v>60</v>
      </c>
      <c r="E25" t="s">
        <v>61</v>
      </c>
      <c r="F25" t="s">
        <v>62</v>
      </c>
      <c r="H25" t="s">
        <v>166</v>
      </c>
      <c r="I25" t="s">
        <v>167</v>
      </c>
      <c r="J25" t="s">
        <v>168</v>
      </c>
      <c r="K25" t="s">
        <v>267</v>
      </c>
      <c r="L25" t="s">
        <v>268</v>
      </c>
      <c r="M25" t="s">
        <v>15</v>
      </c>
    </row>
    <row r="26" spans="4:13" x14ac:dyDescent="0.25">
      <c r="D26" s="6" t="s">
        <v>63</v>
      </c>
      <c r="E26" t="s">
        <v>64</v>
      </c>
      <c r="F26" t="s">
        <v>62</v>
      </c>
      <c r="H26" t="s">
        <v>169</v>
      </c>
      <c r="I26" t="s">
        <v>170</v>
      </c>
      <c r="J26" t="s">
        <v>171</v>
      </c>
      <c r="K26" t="s">
        <v>269</v>
      </c>
      <c r="L26" t="s">
        <v>270</v>
      </c>
      <c r="M26" t="s">
        <v>271</v>
      </c>
    </row>
    <row r="27" spans="4:13" x14ac:dyDescent="0.25">
      <c r="D27" s="6" t="s">
        <v>65</v>
      </c>
      <c r="E27" t="s">
        <v>66</v>
      </c>
      <c r="F27" t="s">
        <v>67</v>
      </c>
      <c r="H27" t="s">
        <v>172</v>
      </c>
      <c r="I27" t="s">
        <v>173</v>
      </c>
      <c r="J27" t="s">
        <v>174</v>
      </c>
      <c r="K27" t="s">
        <v>272</v>
      </c>
      <c r="L27" t="s">
        <v>273</v>
      </c>
      <c r="M27" t="s">
        <v>274</v>
      </c>
    </row>
    <row r="28" spans="4:13" x14ac:dyDescent="0.25">
      <c r="D28" s="6" t="s">
        <v>68</v>
      </c>
      <c r="E28" t="s">
        <v>69</v>
      </c>
      <c r="F28" t="s">
        <v>70</v>
      </c>
      <c r="H28" t="s">
        <v>175</v>
      </c>
      <c r="I28" t="s">
        <v>176</v>
      </c>
      <c r="J28" t="s">
        <v>177</v>
      </c>
      <c r="K28" t="s">
        <v>275</v>
      </c>
      <c r="L28" t="s">
        <v>276</v>
      </c>
      <c r="M28" t="s">
        <v>277</v>
      </c>
    </row>
    <row r="29" spans="4:13" x14ac:dyDescent="0.25">
      <c r="D29" s="6" t="s">
        <v>71</v>
      </c>
      <c r="E29" t="s">
        <v>72</v>
      </c>
      <c r="F29" t="s">
        <v>73</v>
      </c>
      <c r="H29" t="s">
        <v>178</v>
      </c>
      <c r="I29" t="s">
        <v>179</v>
      </c>
      <c r="J29" t="s">
        <v>180</v>
      </c>
      <c r="K29" t="s">
        <v>278</v>
      </c>
      <c r="L29" t="s">
        <v>279</v>
      </c>
      <c r="M29" t="s">
        <v>280</v>
      </c>
    </row>
    <row r="30" spans="4:13" x14ac:dyDescent="0.25">
      <c r="D30" s="6" t="s">
        <v>74</v>
      </c>
      <c r="E30" t="s">
        <v>75</v>
      </c>
      <c r="F30" t="s">
        <v>76</v>
      </c>
      <c r="H30" t="s">
        <v>181</v>
      </c>
      <c r="I30" t="s">
        <v>182</v>
      </c>
      <c r="J30" t="s">
        <v>183</v>
      </c>
      <c r="K30" t="s">
        <v>281</v>
      </c>
      <c r="L30" t="s">
        <v>282</v>
      </c>
      <c r="M30" t="s">
        <v>36</v>
      </c>
    </row>
    <row r="31" spans="4:13" x14ac:dyDescent="0.25">
      <c r="D31" s="6" t="s">
        <v>77</v>
      </c>
      <c r="E31" t="s">
        <v>78</v>
      </c>
      <c r="F31" t="s">
        <v>79</v>
      </c>
      <c r="H31" t="s">
        <v>184</v>
      </c>
      <c r="I31" t="s">
        <v>185</v>
      </c>
      <c r="J31" t="s">
        <v>56</v>
      </c>
      <c r="K31" t="s">
        <v>283</v>
      </c>
      <c r="L31" t="s">
        <v>284</v>
      </c>
      <c r="M31" t="s">
        <v>285</v>
      </c>
    </row>
    <row r="32" spans="4:13" x14ac:dyDescent="0.25">
      <c r="D32" s="6" t="s">
        <v>80</v>
      </c>
      <c r="E32" t="s">
        <v>81</v>
      </c>
      <c r="F32" t="s">
        <v>82</v>
      </c>
      <c r="H32" t="s">
        <v>186</v>
      </c>
      <c r="I32" t="s">
        <v>187</v>
      </c>
      <c r="J32" t="s">
        <v>188</v>
      </c>
      <c r="K32" t="s">
        <v>286</v>
      </c>
      <c r="L32" t="s">
        <v>287</v>
      </c>
      <c r="M32" t="s">
        <v>288</v>
      </c>
    </row>
    <row r="33" spans="4:13" x14ac:dyDescent="0.25">
      <c r="D33" s="6" t="s">
        <v>83</v>
      </c>
      <c r="E33" t="s">
        <v>84</v>
      </c>
      <c r="F33" t="s">
        <v>85</v>
      </c>
      <c r="H33" t="s">
        <v>189</v>
      </c>
      <c r="I33" t="s">
        <v>190</v>
      </c>
      <c r="J33" t="s">
        <v>191</v>
      </c>
      <c r="K33" t="s">
        <v>289</v>
      </c>
      <c r="L33" t="s">
        <v>290</v>
      </c>
      <c r="M33" t="s">
        <v>291</v>
      </c>
    </row>
    <row r="34" spans="4:13" x14ac:dyDescent="0.25">
      <c r="D34" s="6" t="s">
        <v>86</v>
      </c>
      <c r="E34" t="s">
        <v>87</v>
      </c>
      <c r="F34" s="7" t="s">
        <v>142</v>
      </c>
      <c r="H34" t="s">
        <v>192</v>
      </c>
      <c r="I34" t="s">
        <v>193</v>
      </c>
      <c r="J34" t="s">
        <v>194</v>
      </c>
      <c r="K34" t="s">
        <v>292</v>
      </c>
      <c r="L34" t="s">
        <v>293</v>
      </c>
      <c r="M34" t="s">
        <v>59</v>
      </c>
    </row>
    <row r="35" spans="4:13" x14ac:dyDescent="0.25">
      <c r="D35" s="6" t="s">
        <v>88</v>
      </c>
      <c r="E35" t="s">
        <v>89</v>
      </c>
      <c r="F35" t="s">
        <v>90</v>
      </c>
      <c r="H35" t="s">
        <v>195</v>
      </c>
      <c r="I35" t="s">
        <v>196</v>
      </c>
      <c r="J35" t="s">
        <v>67</v>
      </c>
      <c r="K35" t="s">
        <v>294</v>
      </c>
      <c r="L35" t="s">
        <v>295</v>
      </c>
      <c r="M35" t="s">
        <v>296</v>
      </c>
    </row>
    <row r="36" spans="4:13" x14ac:dyDescent="0.25">
      <c r="D36" s="6" t="s">
        <v>91</v>
      </c>
      <c r="E36" t="s">
        <v>92</v>
      </c>
      <c r="F36" t="s">
        <v>93</v>
      </c>
      <c r="H36" t="s">
        <v>197</v>
      </c>
      <c r="I36" t="s">
        <v>198</v>
      </c>
      <c r="J36" t="s">
        <v>67</v>
      </c>
      <c r="K36" t="s">
        <v>297</v>
      </c>
      <c r="L36" t="s">
        <v>298</v>
      </c>
      <c r="M36" t="s">
        <v>183</v>
      </c>
    </row>
    <row r="37" spans="4:13" x14ac:dyDescent="0.25">
      <c r="D37" s="6" t="s">
        <v>94</v>
      </c>
      <c r="E37" t="s">
        <v>95</v>
      </c>
      <c r="F37" t="s">
        <v>96</v>
      </c>
      <c r="H37" t="s">
        <v>199</v>
      </c>
      <c r="I37" t="s">
        <v>200</v>
      </c>
      <c r="J37" t="s">
        <v>201</v>
      </c>
      <c r="K37" t="s">
        <v>299</v>
      </c>
      <c r="L37" t="s">
        <v>300</v>
      </c>
      <c r="M37" t="s">
        <v>56</v>
      </c>
    </row>
    <row r="38" spans="4:13" x14ac:dyDescent="0.25">
      <c r="D38" s="6" t="s">
        <v>97</v>
      </c>
      <c r="E38" t="s">
        <v>98</v>
      </c>
      <c r="F38" s="7" t="s">
        <v>142</v>
      </c>
      <c r="H38" t="s">
        <v>202</v>
      </c>
      <c r="I38" t="s">
        <v>203</v>
      </c>
      <c r="J38" t="s">
        <v>204</v>
      </c>
      <c r="K38" t="s">
        <v>301</v>
      </c>
      <c r="L38" t="s">
        <v>302</v>
      </c>
      <c r="M38" t="s">
        <v>177</v>
      </c>
    </row>
    <row r="39" spans="4:13" x14ac:dyDescent="0.25">
      <c r="D39" s="6" t="s">
        <v>99</v>
      </c>
      <c r="E39" t="s">
        <v>100</v>
      </c>
      <c r="F39" t="s">
        <v>101</v>
      </c>
      <c r="H39" t="s">
        <v>205</v>
      </c>
      <c r="I39" t="s">
        <v>206</v>
      </c>
      <c r="J39" t="s">
        <v>207</v>
      </c>
      <c r="K39" t="s">
        <v>303</v>
      </c>
      <c r="L39" t="s">
        <v>304</v>
      </c>
      <c r="M39" t="s">
        <v>305</v>
      </c>
    </row>
    <row r="40" spans="4:13" x14ac:dyDescent="0.25">
      <c r="D40" s="6" t="s">
        <v>102</v>
      </c>
      <c r="E40" t="s">
        <v>103</v>
      </c>
      <c r="F40" t="s">
        <v>104</v>
      </c>
      <c r="H40" t="s">
        <v>208</v>
      </c>
      <c r="I40" t="s">
        <v>209</v>
      </c>
      <c r="J40" s="7" t="s">
        <v>265</v>
      </c>
      <c r="K40" t="s">
        <v>306</v>
      </c>
      <c r="L40" t="s">
        <v>307</v>
      </c>
      <c r="M40" t="s">
        <v>67</v>
      </c>
    </row>
    <row r="41" spans="4:13" x14ac:dyDescent="0.25">
      <c r="D41" s="6" t="s">
        <v>105</v>
      </c>
      <c r="E41" t="s">
        <v>106</v>
      </c>
      <c r="F41" t="s">
        <v>107</v>
      </c>
      <c r="H41" t="s">
        <v>210</v>
      </c>
      <c r="I41" t="s">
        <v>211</v>
      </c>
      <c r="J41" t="s">
        <v>85</v>
      </c>
      <c r="K41" t="s">
        <v>308</v>
      </c>
      <c r="L41" t="s">
        <v>309</v>
      </c>
      <c r="M41" t="s">
        <v>310</v>
      </c>
    </row>
    <row r="42" spans="4:13" x14ac:dyDescent="0.25">
      <c r="D42" s="6" t="s">
        <v>108</v>
      </c>
      <c r="E42" t="s">
        <v>109</v>
      </c>
      <c r="F42" t="s">
        <v>110</v>
      </c>
      <c r="H42" t="s">
        <v>212</v>
      </c>
      <c r="I42" t="s">
        <v>213</v>
      </c>
      <c r="J42" t="s">
        <v>214</v>
      </c>
      <c r="K42" t="s">
        <v>311</v>
      </c>
      <c r="L42" t="s">
        <v>312</v>
      </c>
      <c r="M42" t="s">
        <v>313</v>
      </c>
    </row>
    <row r="43" spans="4:13" x14ac:dyDescent="0.25">
      <c r="D43" s="6" t="s">
        <v>111</v>
      </c>
      <c r="E43" t="s">
        <v>112</v>
      </c>
      <c r="F43" t="s">
        <v>113</v>
      </c>
      <c r="H43" t="s">
        <v>215</v>
      </c>
      <c r="I43" t="s">
        <v>216</v>
      </c>
      <c r="J43" s="7" t="s">
        <v>142</v>
      </c>
      <c r="K43" t="s">
        <v>314</v>
      </c>
      <c r="L43" t="s">
        <v>315</v>
      </c>
      <c r="M43" t="s">
        <v>316</v>
      </c>
    </row>
    <row r="44" spans="4:13" x14ac:dyDescent="0.25">
      <c r="D44" s="6" t="s">
        <v>114</v>
      </c>
      <c r="E44" t="s">
        <v>115</v>
      </c>
      <c r="F44" t="s">
        <v>116</v>
      </c>
      <c r="H44" t="s">
        <v>217</v>
      </c>
      <c r="I44" t="s">
        <v>218</v>
      </c>
      <c r="J44" t="s">
        <v>219</v>
      </c>
      <c r="K44" t="s">
        <v>317</v>
      </c>
      <c r="L44" t="s">
        <v>318</v>
      </c>
      <c r="M44" t="s">
        <v>79</v>
      </c>
    </row>
    <row r="45" spans="4:13" x14ac:dyDescent="0.25">
      <c r="D45" s="6" t="s">
        <v>117</v>
      </c>
      <c r="E45" t="s">
        <v>118</v>
      </c>
      <c r="F45" t="s">
        <v>119</v>
      </c>
      <c r="H45" t="s">
        <v>220</v>
      </c>
      <c r="I45" t="s">
        <v>221</v>
      </c>
      <c r="J45" t="s">
        <v>222</v>
      </c>
      <c r="K45" t="s">
        <v>319</v>
      </c>
      <c r="L45" t="s">
        <v>320</v>
      </c>
      <c r="M45" s="7" t="s">
        <v>371</v>
      </c>
    </row>
    <row r="46" spans="4:13" x14ac:dyDescent="0.25">
      <c r="D46" s="6" t="s">
        <v>120</v>
      </c>
      <c r="E46" t="s">
        <v>121</v>
      </c>
      <c r="F46" t="s">
        <v>70</v>
      </c>
      <c r="H46" t="s">
        <v>223</v>
      </c>
      <c r="I46" t="s">
        <v>224</v>
      </c>
      <c r="J46" s="7" t="s">
        <v>266</v>
      </c>
      <c r="K46" t="s">
        <v>321</v>
      </c>
      <c r="L46" t="s">
        <v>322</v>
      </c>
      <c r="M46" t="s">
        <v>85</v>
      </c>
    </row>
    <row r="47" spans="4:13" x14ac:dyDescent="0.25">
      <c r="D47" s="6" t="s">
        <v>122</v>
      </c>
      <c r="E47" t="s">
        <v>123</v>
      </c>
      <c r="F47" t="s">
        <v>70</v>
      </c>
      <c r="H47" t="s">
        <v>225</v>
      </c>
      <c r="I47" t="s">
        <v>226</v>
      </c>
      <c r="J47" t="s">
        <v>227</v>
      </c>
      <c r="K47" t="s">
        <v>323</v>
      </c>
      <c r="L47" t="s">
        <v>324</v>
      </c>
      <c r="M47" s="7" t="s">
        <v>371</v>
      </c>
    </row>
    <row r="48" spans="4:13" x14ac:dyDescent="0.25">
      <c r="D48" s="6" t="s">
        <v>124</v>
      </c>
      <c r="E48" t="s">
        <v>125</v>
      </c>
      <c r="F48" t="s">
        <v>126</v>
      </c>
      <c r="H48" t="s">
        <v>228</v>
      </c>
      <c r="I48" t="s">
        <v>229</v>
      </c>
      <c r="J48" t="s">
        <v>104</v>
      </c>
      <c r="K48" t="s">
        <v>325</v>
      </c>
      <c r="L48" t="s">
        <v>326</v>
      </c>
      <c r="M48" t="s">
        <v>327</v>
      </c>
    </row>
    <row r="49" spans="4:13" x14ac:dyDescent="0.25">
      <c r="D49" s="6" t="s">
        <v>127</v>
      </c>
      <c r="E49" t="s">
        <v>128</v>
      </c>
      <c r="F49" t="s">
        <v>129</v>
      </c>
      <c r="H49" t="s">
        <v>230</v>
      </c>
      <c r="I49" t="s">
        <v>231</v>
      </c>
      <c r="J49" t="s">
        <v>232</v>
      </c>
      <c r="K49" t="s">
        <v>328</v>
      </c>
      <c r="L49" t="s">
        <v>329</v>
      </c>
      <c r="M49" t="s">
        <v>330</v>
      </c>
    </row>
    <row r="50" spans="4:13" x14ac:dyDescent="0.25">
      <c r="D50" s="6" t="s">
        <v>130</v>
      </c>
      <c r="E50" t="s">
        <v>131</v>
      </c>
      <c r="F50" t="s">
        <v>132</v>
      </c>
      <c r="H50" t="s">
        <v>233</v>
      </c>
      <c r="I50" t="s">
        <v>234</v>
      </c>
      <c r="J50" t="s">
        <v>235</v>
      </c>
      <c r="K50" t="s">
        <v>331</v>
      </c>
      <c r="L50" t="s">
        <v>332</v>
      </c>
      <c r="M50" s="7" t="s">
        <v>372</v>
      </c>
    </row>
    <row r="51" spans="4:13" x14ac:dyDescent="0.25">
      <c r="D51" s="6" t="s">
        <v>133</v>
      </c>
      <c r="E51" t="s">
        <v>134</v>
      </c>
      <c r="F51" t="s">
        <v>135</v>
      </c>
      <c r="H51" t="s">
        <v>236</v>
      </c>
      <c r="I51" t="s">
        <v>237</v>
      </c>
      <c r="J51" t="s">
        <v>238</v>
      </c>
      <c r="K51" t="s">
        <v>333</v>
      </c>
      <c r="L51" t="s">
        <v>334</v>
      </c>
      <c r="M51" t="s">
        <v>288</v>
      </c>
    </row>
    <row r="52" spans="4:13" x14ac:dyDescent="0.25">
      <c r="D52" s="6" t="s">
        <v>136</v>
      </c>
      <c r="E52" t="s">
        <v>137</v>
      </c>
      <c r="F52" t="s">
        <v>138</v>
      </c>
      <c r="H52" t="s">
        <v>239</v>
      </c>
      <c r="I52" t="s">
        <v>240</v>
      </c>
      <c r="J52" t="s">
        <v>116</v>
      </c>
      <c r="K52" t="s">
        <v>335</v>
      </c>
      <c r="L52" t="s">
        <v>336</v>
      </c>
      <c r="M52" t="s">
        <v>104</v>
      </c>
    </row>
    <row r="53" spans="4:13" x14ac:dyDescent="0.25">
      <c r="D53" s="6" t="s">
        <v>139</v>
      </c>
      <c r="E53" t="s">
        <v>140</v>
      </c>
      <c r="F53" t="s">
        <v>141</v>
      </c>
      <c r="H53" t="s">
        <v>241</v>
      </c>
      <c r="I53" t="s">
        <v>242</v>
      </c>
      <c r="J53" t="s">
        <v>119</v>
      </c>
      <c r="K53" t="s">
        <v>337</v>
      </c>
      <c r="L53" t="s">
        <v>338</v>
      </c>
      <c r="M53" t="s">
        <v>339</v>
      </c>
    </row>
    <row r="54" spans="4:13" x14ac:dyDescent="0.25">
      <c r="H54" t="s">
        <v>243</v>
      </c>
      <c r="I54" t="s">
        <v>244</v>
      </c>
      <c r="J54" t="s">
        <v>245</v>
      </c>
      <c r="K54" t="s">
        <v>340</v>
      </c>
      <c r="L54" t="s">
        <v>341</v>
      </c>
      <c r="M54" t="s">
        <v>342</v>
      </c>
    </row>
    <row r="55" spans="4:13" x14ac:dyDescent="0.25">
      <c r="H55" t="s">
        <v>246</v>
      </c>
      <c r="I55" t="s">
        <v>247</v>
      </c>
      <c r="J55" t="s">
        <v>70</v>
      </c>
      <c r="K55" t="s">
        <v>343</v>
      </c>
      <c r="L55" t="s">
        <v>344</v>
      </c>
      <c r="M55" t="s">
        <v>345</v>
      </c>
    </row>
    <row r="56" spans="4:13" x14ac:dyDescent="0.25">
      <c r="H56" t="s">
        <v>248</v>
      </c>
      <c r="I56" t="s">
        <v>249</v>
      </c>
      <c r="J56" t="s">
        <v>250</v>
      </c>
      <c r="K56" t="s">
        <v>346</v>
      </c>
      <c r="L56" t="s">
        <v>347</v>
      </c>
      <c r="M56" t="s">
        <v>116</v>
      </c>
    </row>
    <row r="57" spans="4:13" x14ac:dyDescent="0.25">
      <c r="H57" t="s">
        <v>251</v>
      </c>
      <c r="I57" t="s">
        <v>252</v>
      </c>
      <c r="J57" t="s">
        <v>129</v>
      </c>
      <c r="K57" t="s">
        <v>348</v>
      </c>
      <c r="L57" t="s">
        <v>349</v>
      </c>
      <c r="M57" t="s">
        <v>350</v>
      </c>
    </row>
    <row r="58" spans="4:13" x14ac:dyDescent="0.25">
      <c r="H58" t="s">
        <v>253</v>
      </c>
      <c r="I58" t="s">
        <v>254</v>
      </c>
      <c r="J58" t="s">
        <v>255</v>
      </c>
      <c r="K58" t="s">
        <v>351</v>
      </c>
      <c r="L58" t="s">
        <v>352</v>
      </c>
      <c r="M58" t="s">
        <v>245</v>
      </c>
    </row>
    <row r="59" spans="4:13" x14ac:dyDescent="0.25">
      <c r="H59" t="s">
        <v>256</v>
      </c>
      <c r="I59" t="s">
        <v>257</v>
      </c>
      <c r="J59" t="s">
        <v>258</v>
      </c>
      <c r="K59" t="s">
        <v>353</v>
      </c>
      <c r="L59" t="s">
        <v>354</v>
      </c>
      <c r="M59" t="s">
        <v>70</v>
      </c>
    </row>
    <row r="60" spans="4:13" x14ac:dyDescent="0.25">
      <c r="H60" t="s">
        <v>259</v>
      </c>
      <c r="I60" t="s">
        <v>260</v>
      </c>
      <c r="J60" t="s">
        <v>261</v>
      </c>
      <c r="K60" t="s">
        <v>355</v>
      </c>
      <c r="L60" t="s">
        <v>356</v>
      </c>
      <c r="M60" t="s">
        <v>258</v>
      </c>
    </row>
    <row r="61" spans="4:13" x14ac:dyDescent="0.25">
      <c r="H61" t="s">
        <v>262</v>
      </c>
      <c r="I61" t="s">
        <v>263</v>
      </c>
      <c r="J61" t="s">
        <v>264</v>
      </c>
      <c r="K61" t="s">
        <v>357</v>
      </c>
      <c r="L61" t="s">
        <v>358</v>
      </c>
      <c r="M61" t="s">
        <v>129</v>
      </c>
    </row>
    <row r="62" spans="4:13" x14ac:dyDescent="0.25">
      <c r="K62" t="s">
        <v>359</v>
      </c>
      <c r="L62" t="s">
        <v>360</v>
      </c>
      <c r="M62" t="s">
        <v>361</v>
      </c>
    </row>
    <row r="63" spans="4:13" x14ac:dyDescent="0.25">
      <c r="K63" t="s">
        <v>362</v>
      </c>
      <c r="L63" t="s">
        <v>363</v>
      </c>
      <c r="M63" t="s">
        <v>364</v>
      </c>
    </row>
    <row r="64" spans="4:13" x14ac:dyDescent="0.25">
      <c r="K64" t="s">
        <v>365</v>
      </c>
      <c r="L64" t="s">
        <v>366</v>
      </c>
      <c r="M64" t="s">
        <v>367</v>
      </c>
    </row>
    <row r="65" spans="11:13" x14ac:dyDescent="0.25">
      <c r="K65" t="s">
        <v>368</v>
      </c>
      <c r="L65" t="s">
        <v>369</v>
      </c>
      <c r="M65" t="s">
        <v>370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Ristmeväljad</vt:lpstr>
      <vt:lpstr>Sheet2</vt:lpstr>
      <vt:lpstr>Sheet3</vt:lpstr>
      <vt:lpstr>Juhtmed</vt:lpstr>
      <vt:lpstr>Ristmeväljad!Print_Area</vt:lpstr>
      <vt:lpstr>Ristmeväljad!Print_Titles</vt:lpstr>
    </vt:vector>
  </TitlesOfParts>
  <Company>Empower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 Karin</dc:creator>
  <cp:lastModifiedBy>Juhan Karin</cp:lastModifiedBy>
  <cp:lastPrinted>2012-06-20T11:46:57Z</cp:lastPrinted>
  <dcterms:created xsi:type="dcterms:W3CDTF">2010-11-16T13:03:18Z</dcterms:created>
  <dcterms:modified xsi:type="dcterms:W3CDTF">2012-12-05T16:13:10Z</dcterms:modified>
</cp:coreProperties>
</file>